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Deals!$A$1:$AF$118</definedName>
    <definedName function="false" hidden="false" name="CBalancingVol" vbProcedure="false">Balancing!$J$3</definedName>
    <definedName function="false" hidden="false" name="cCols" vbProcedure="false">COUNTA(#REF!)</definedName>
    <definedName function="false" hidden="false" name="CISOBegDate" vbProcedure="false">Deals!$D$99</definedName>
    <definedName function="false" hidden="false" name="CISOEndDate" vbProcedure="false">Deals!$D$100</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Deals!$C$98</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M72" authorId="0">
      <text>
        <r>
          <rPr>
            <b val="true"/>
            <sz val="10"/>
            <color rgb="FF000000"/>
            <rFont val="Tahoma"/>
            <family val="2"/>
          </rPr>
          <t xml:space="preserve">cdean2: SPS buyback vs preschedule 75mw integrated to a 56 at the quarter
</t>
        </r>
      </text>
      <mc:AlternateContent>
        <mc:Choice Requires="v2">
          <commentPr autoFill="true" autoScale="false" colHidden="false" locked="false" rowHidden="false" textHAlign="justify" textVAlign="top">
            <anchor moveWithCells="false" sizeWithCells="false">
              <xdr:from>
                <xdr:col>13</xdr:col>
                <xdr:colOff>16</xdr:colOff>
                <xdr:row>70</xdr:row>
                <xdr:rowOff>7</xdr:rowOff>
              </xdr:from>
              <xdr:to>
                <xdr:col>15</xdr:col>
                <xdr:colOff>40</xdr:colOff>
                <xdr:row>74</xdr:row>
                <xdr:rowOff>13</xdr:rowOff>
              </xdr:to>
            </anchor>
          </commentPr>
        </mc:Choice>
        <mc:Fallback/>
      </mc:AlternateContent>
    </comment>
    <comment ref="AA85" authorId="0">
      <text>
        <r>
          <rPr>
            <b val="true"/>
            <sz val="10"/>
            <color rgb="FF000000"/>
            <rFont val="Tahoma"/>
            <family val="2"/>
          </rPr>
          <t xml:space="preserve">cdean2: 30mw integrated to a 15 at the half
</t>
        </r>
      </text>
      <mc:AlternateContent>
        <mc:Choice Requires="v2">
          <commentPr autoFill="true" autoScale="false" colHidden="false" locked="false" rowHidden="false" textHAlign="justify" textVAlign="top">
            <anchor moveWithCells="false" sizeWithCells="false">
              <xdr:from>
                <xdr:col>27</xdr:col>
                <xdr:colOff>16</xdr:colOff>
                <xdr:row>83</xdr:row>
                <xdr:rowOff>7</xdr:rowOff>
              </xdr:from>
              <xdr:to>
                <xdr:col>29</xdr:col>
                <xdr:colOff>55</xdr:colOff>
                <xdr:row>87</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I58" authorId="0">
      <text>
        <r>
          <rPr>
            <b val="true"/>
            <sz val="10"/>
            <color rgb="FF000000"/>
            <rFont val="Tahoma"/>
            <family val="2"/>
          </rPr>
          <t xml:space="preserve">Sold 75MW integrated to 47 at the quarter.</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17</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<sst xmlns="http://schemas.openxmlformats.org/spreadsheetml/2006/main" count="771" uniqueCount="385">
  <si>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</si>
  <si>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</si>
  <si>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</si>
  <si>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</si>
  <si>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</si>
  <si>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</si>
  <si>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</si>
  <si>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</si>
  <si>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</si>
  <si>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</si>
  <si>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</si>
  <si>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</si>
  <si>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</si>
  <si>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</si>
  <si>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</si>
  <si>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</si>
  <si>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LADWP</t>
  </si>
  <si>
    <t xml:space="preserve">CISO</t>
  </si>
  <si>
    <t xml:space="preserve">SRP</t>
  </si>
  <si>
    <t xml:space="preserve">LIST ALL SALES BELOW</t>
  </si>
  <si>
    <t xml:space="preserve">leave this row blank</t>
  </si>
  <si>
    <t xml:space="preserve">CALPX</t>
  </si>
  <si>
    <t xml:space="preserve">Pre</t>
  </si>
  <si>
    <t xml:space="preserve">4C</t>
  </si>
  <si>
    <t xml:space="preserve">Econ</t>
  </si>
  <si>
    <t xml:space="preserve">TEP</t>
  </si>
  <si>
    <t xml:space="preserve">APS</t>
  </si>
  <si>
    <t xml:space="preserve">IPC</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</si>
  <si>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</si>
  <si>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</si>
  <si>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</si>
  <si>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</si>
  <si>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</si>
  <si>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</si>
  <si>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</si>
  <si>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</si>
  <si>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</si>
  <si>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</si>
  <si>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</si>
  <si>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</si>
  <si>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</si>
  <si>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</si>
  <si>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</si>
  <si>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</si>
  <si>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</si>
  <si>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</si>
  <si>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</si>
  <si>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</si>
  <si>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</si>
  <si>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</si>
  <si>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</si>
  <si>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</si>
  <si>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</si>
  <si>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</si>
  <si>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</si>
  <si>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</si>
  <si>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</si>
  <si>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</si>
  <si>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</si>
  <si>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</si>
  <si>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</si>
  <si>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</si>
  <si>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</si>
  <si>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</si>
  <si>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</si>
  <si>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</si>
  <si>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</si>
  <si>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</si>
  <si>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</si>
  <si>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</si>
  <si>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</si>
  <si>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</si>
  <si>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</si>
  <si>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</si>
  <si>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</si>
  <si>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</si>
  <si>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</si>
  <si>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</si>
  <si>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</si>
  <si>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</si>
  <si>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</si>
  <si>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</si>
  <si>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</si>
  <si>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</si>
  <si>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</si>
  <si>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</si>
  <si>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</si>
  <si>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</si>
  <si>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</si>
  <si>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</si>
  <si>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</si>
  <si>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</si>
  <si>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</si>
  <si>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</si>
  <si>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</si>
  <si>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</si>
  <si>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</si>
  <si>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</si>
  <si>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</si>
  <si>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</si>
  <si>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</si>
  <si>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</si>
  <si>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</si>
  <si>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</si>
  <si>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</si>
  <si>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</si>
  <si>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</si>
  <si>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</si>
  <si>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</si>
  <si>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</si>
  <si>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</si>
  <si>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</si>
  <si>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</si>
  <si>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</si>
  <si>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</si>
  <si>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</si>
  <si>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</si>
  <si>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</si>
  <si>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</si>
  <si>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</si>
  <si>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</si>
  <si>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</si>
  <si>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</si>
  <si>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</si>
  <si>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</si>
  <si>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</si>
  <si>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</si>
  <si>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</si>
  <si>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</si>
  <si>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</si>
  <si>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</si>
  <si>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</si>
  <si>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</si>
  <si>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</si>
  <si>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</si>
  <si>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</si>
  <si>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</si>
  <si>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</si>
  <si>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</si>
  <si>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</si>
  <si>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</si>
  <si>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</si>
  <si>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</si>
  <si>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</si>
  <si>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</si>
  <si>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</si>
  <si>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</si>
  <si>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</si>
  <si>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</si>
  <si>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</si>
  <si>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</si>
  <si>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</si>
  <si>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</si>
  <si>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</si>
  <si>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</si>
  <si>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</si>
  <si>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</si>
  <si>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</si>
  <si>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</si>
  <si>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</si>
  <si>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</si>
  <si>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</si>
  <si>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</si>
  <si>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</si>
  <si>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</si>
  <si>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</si>
  <si>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</si>
  <si>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</si>
  <si>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</si>
  <si>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</si>
  <si>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</si>
  <si>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</si>
  <si>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</si>
  <si>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</si>
  <si>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</si>
  <si>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</si>
  <si>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</si>
  <si>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</si>
  <si>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</si>
  <si>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</si>
  <si>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</si>
  <si>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</si>
  <si>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</si>
  <si>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</si>
  <si>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</si>
  <si>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</si>
  <si>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</si>
  <si>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</si>
  <si>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</si>
  <si>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</si>
  <si>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</si>
  <si>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</si>
  <si>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</si>
  <si>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</si>
  <si>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</si>
  <si>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</si>
  <si>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</si>
  <si>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</si>
  <si>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</si>
  <si>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</si>
  <si>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</si>
  <si>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</si>
  <si>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</si>
  <si>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</si>
  <si>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</si>
  <si>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</si>
  <si>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</si>
  <si>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</si>
  <si>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</si>
  <si>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</si>
  <si>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</si>
  <si>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</si>
  <si>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</si>
  <si>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</si>
  <si>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</si>
  <si>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</si>
  <si>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</si>
  <si>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</si>
  <si>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</si>
  <si>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</si>
  <si>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</si>
  <si>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</si>
  <si>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</si>
  <si>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</si>
  <si>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</si>
  <si>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</si>
  <si>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</si>
  <si>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</si>
  <si>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</si>
  <si>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</si>
  <si>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</si>
  <si>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</si>
  <si>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</si>
  <si>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</si>
  <si>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</si>
  <si>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</si>
  <si>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</si>
  <si>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</si>
  <si>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</si>
  <si>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</si>
  <si>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</si>
  <si>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</si>
  <si>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</si>
  <si>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</si>
  <si>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</si>
  <si>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</si>
  <si>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</si>
  <si>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</si>
  <si>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</si>
  <si>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</si>
  <si>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</si>
  <si>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</si>
  <si>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</si>
  <si>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</si>
  <si>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</si>
  <si>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</si>
  <si>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</si>
  <si>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</si>
  <si>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</si>
  <si>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</si>
  <si>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</si>
  <si>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</si>
  <si>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</si>
  <si>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</si>
  <si>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</si>
  <si>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</si>
  <si>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</si>
  <si>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</si>
  <si>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</si>
  <si>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</si>
  <si>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</si>
  <si>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</si>
  <si>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</si>
  <si>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</si>
  <si>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</si>
  <si>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</si>
  <si>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</si>
  <si>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</si>
  <si>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</si>
  <si>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</si>
  <si>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</si>
  <si>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</si>
  <si>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</si>
  <si>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</si>
  <si>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</si>
  <si>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</si>
  <si>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</si>
  <si>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</si>
  <si>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</si>
  <si>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</si>
  <si>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</si>
  <si>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</si>
  <si>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</si>
  <si>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</si>
  <si>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</si>
  <si>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</si>
  <si>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</si>
  <si>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</si>
  <si>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</si>
  <si>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</si>
  <si>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</si>
  <si>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</si>
  <si>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</si>
  <si>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</si>
  <si>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</si>
  <si>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</si>
  <si>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</si>
  <si>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</si>
  <si>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</si>
  <si>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</si>
  <si>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</si>
  <si>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</si>
  <si>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</si>
  <si>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</si>
  <si>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</si>
  <si>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</si>
  <si>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</si>
  <si>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</si>
  <si>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</si>
  <si>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</si>
  <si>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</si>
  <si>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</si>
  <si>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</si>
  <si>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</si>
  <si>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</si>
  <si>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</si>
  <si>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</si>
  <si>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</si>
  <si>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</si>
  <si>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</si>
  <si>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</si>
  <si>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</si>
  <si>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</si>
  <si>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</si>
  <si>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</si>
  <si>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</si>
  <si>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</si>
  <si>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</si>
  <si>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</si>
  <si>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</si>
  <si>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</si>
  <si>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</si>
  <si>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</si>
  <si>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</si>
  <si>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</si>
  <si>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</si>
  <si>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</si>
  <si>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</si>
  <si>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</si>
  <si>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</si>
  <si>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</si>
  <si>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</si>
  <si>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</si>
  <si>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</si>
  <si>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0008:15  12/25/01</t>
  </si>
  <si>
    <t xml:space="preserve">NEWMAN 1 ,UNAV, -0  , 75  , 39  , 83  ,  0  ,1</t>
  </si>
  <si>
    <t xml:space="preserve">NEWMAN 2 ,MANL, 33  , 77  , 34  , 83  ,  0  ,1</t>
  </si>
  <si>
    <t xml:space="preserve">NEWMAN 3 ,ECON, 80  ,100  , 35  ,103  , 18  ,1</t>
  </si>
  <si>
    <t xml:space="preserve">NEWMN/GT1,MANL, 40  , 60  , 18  , 60  ,  0  ,1</t>
  </si>
  <si>
    <t xml:space="preserve">NEWMN/GT2,MANL, 40  , 60  , 18  , 60  ,  0  ,1</t>
  </si>
  <si>
    <t xml:space="preserve">NM/GT1+ST,UNAV,  0  ,100  , 61  ,107  ,  0  ,1</t>
  </si>
  <si>
    <t xml:space="preserve">NM/GT2+ST,UNAV,  0  ,100  , 66  ,107  ,  0  ,1</t>
  </si>
  <si>
    <t xml:space="preserve">NEWMAN 4 ,UNAV,  0  ,215  , 86  ,214  ,  0  ,1</t>
  </si>
  <si>
    <t xml:space="preserve">NEWMAN   ,, 194 ,  297,  105, 306 ,  18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</si>
  <si>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</si>
  <si>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</si>
  <si>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</si>
  <si>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</si>
  <si>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</si>
  <si>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PALOVERDE,MANL,606  ,600  ,600  ,600  ,  0  ,1</t>
  </si>
  <si>
    <t xml:space="preserve">FOURCRNRS,MANL, 91  , 91  , 91  ,104  ,  0  ,1</t>
  </si>
  <si>
    <t xml:space="preserve">LAMBDA, 40.09,  627,  626,  120,    0,    0,14144,0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</si>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</sst>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0"/>
      <color rgb="FF000000"/>
      <name val="Tahoma"/>
      <family val="2"/>
    </font>
    <font>
      <sz val="8"/>
      <color rgb="FF000000"/>
      <name val="Tahoma"/>
      <family val="0"/>
    </font>
    <font>
      <sz val="10"/>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8" fontId="12" fillId="4" borderId="16" xfId="0" applyFont="true" applyBorder="true" applyAlignment="false" applyProtection="false">
      <alignment horizontal="general" vertical="bottom" textRotation="0" wrapText="false" indent="0" shrinkToFit="false"/>
      <protection locked="true" hidden="false"/>
    </xf>
    <xf numFmtId="169" fontId="12" fillId="4" borderId="16" xfId="15" applyFont="true" applyBorder="true" applyAlignment="true" applyProtection="true">
      <alignment horizontal="general" vertical="bottom" textRotation="0" wrapText="fals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1"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4"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6" fontId="11" fillId="6" borderId="14" xfId="15" applyFont="true" applyBorder="true" applyAlignment="true" applyProtection="true">
      <alignment horizontal="general" vertical="bottom" textRotation="0" wrapText="true" indent="0" shrinkToFit="false"/>
      <protection locked="true" hidden="false"/>
    </xf>
    <xf numFmtId="164" fontId="11"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1"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2"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25"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center" vertical="bottom" textRotation="0" wrapText="false" indent="0" shrinkToFit="false"/>
      <protection locked="true" hidden="false"/>
    </xf>
    <xf numFmtId="173" fontId="19" fillId="3" borderId="27" xfId="22" applyFont="true" applyBorder="true" applyAlignment="true" applyProtection="false">
      <alignment horizontal="center" vertical="bottom" textRotation="0" wrapText="false" indent="0" shrinkToFit="false"/>
      <protection locked="true" hidden="false"/>
    </xf>
    <xf numFmtId="173" fontId="19"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70" fontId="19" fillId="3" borderId="27"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29" xfId="0" applyFont="true" applyBorder="true" applyAlignment="true" applyProtection="true">
      <alignment horizontal="center" vertical="bottom" textRotation="0" wrapText="false" indent="0" shrinkToFit="false"/>
      <protection locked="false" hidden="false"/>
    </xf>
    <xf numFmtId="179" fontId="28" fillId="2" borderId="25" xfId="0" applyFont="true" applyBorder="true" applyAlignment="true" applyProtection="true">
      <alignment horizontal="center" vertical="bottom" textRotation="0" wrapText="false" indent="0" shrinkToFit="false"/>
      <protection locked="false" hidden="false"/>
    </xf>
    <xf numFmtId="179" fontId="28" fillId="2" borderId="29"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7"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0" fillId="2" borderId="29" xfId="0" applyFont="true" applyBorder="true" applyAlignment="true" applyProtection="true">
      <alignment horizontal="right" vertical="bottom"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9" fillId="2" borderId="31" xfId="0" applyFont="true" applyBorder="true" applyAlignment="true" applyProtection="true">
      <alignment horizontal="center" vertical="top"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10" fillId="8" borderId="34" xfId="0" applyFont="true" applyBorder="true" applyAlignment="false" applyProtection="true">
      <alignment horizontal="general" vertical="bottom" textRotation="0" wrapText="false" indent="0" shrinkToFit="false"/>
      <protection locked="false" hidden="false"/>
    </xf>
    <xf numFmtId="168" fontId="30" fillId="8" borderId="35" xfId="0" applyFont="true" applyBorder="true" applyAlignment="true" applyProtection="true">
      <alignment horizontal="center" vertical="top" textRotation="0" wrapText="false" indent="0" shrinkToFit="false"/>
      <protection locked="false" hidden="false"/>
    </xf>
    <xf numFmtId="168" fontId="30" fillId="8" borderId="36"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2" fillId="4" borderId="37" xfId="0" applyFont="true" applyBorder="true" applyAlignment="false" applyProtection="true">
      <alignment horizontal="general" vertical="bottom" textRotation="0" wrapText="false" indent="0" shrinkToFit="false"/>
      <protection locked="true" hidden="false"/>
    </xf>
    <xf numFmtId="180" fontId="30" fillId="4" borderId="38" xfId="0" applyFont="true" applyBorder="true" applyAlignment="true" applyProtection="true">
      <alignment horizontal="center" vertical="top" textRotation="0" wrapText="false" indent="0" shrinkToFit="false"/>
      <protection locked="true" hidden="false"/>
    </xf>
    <xf numFmtId="180" fontId="30" fillId="4" borderId="33"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9"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40" xfId="0" applyFont="true" applyBorder="true" applyAlignment="true" applyProtection="true">
      <alignment horizontal="general" vertical="top" textRotation="0" wrapText="false" indent="0" shrinkToFit="false"/>
      <protection locked="true" hidden="false"/>
    </xf>
    <xf numFmtId="164" fontId="35" fillId="2" borderId="37"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41"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42" xfId="0" applyFont="true" applyBorder="true" applyAlignment="true" applyProtection="true">
      <alignment horizontal="center" vertical="top" textRotation="0" wrapText="false" indent="0" shrinkToFit="false"/>
      <protection locked="true" hidden="false"/>
    </xf>
    <xf numFmtId="180" fontId="30" fillId="9" borderId="43" xfId="0" applyFont="true" applyBorder="true" applyAlignment="true" applyProtection="true">
      <alignment horizontal="center" vertical="top" textRotation="0" wrapText="false" indent="0" shrinkToFit="false"/>
      <protection locked="true" hidden="false"/>
    </xf>
    <xf numFmtId="164" fontId="36" fillId="9" borderId="37" xfId="0" applyFont="true" applyBorder="true" applyAlignment="true" applyProtection="true">
      <alignment horizontal="general" vertical="top" textRotation="0" wrapText="false" indent="0" shrinkToFit="false"/>
      <protection locked="true" hidden="false"/>
    </xf>
    <xf numFmtId="180" fontId="30" fillId="9" borderId="38" xfId="0" applyFont="true" applyBorder="true" applyAlignment="true" applyProtection="true">
      <alignment horizontal="center" vertical="top" textRotation="0" wrapText="false" indent="0" shrinkToFit="false"/>
      <protection locked="true" hidden="false"/>
    </xf>
    <xf numFmtId="180" fontId="30" fillId="9" borderId="33"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4"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80" fontId="30" fillId="10" borderId="41"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80" fontId="30" fillId="10" borderId="32" xfId="0" applyFont="true" applyBorder="true" applyAlignment="true" applyProtection="true">
      <alignment horizontal="center" vertical="top" textRotation="0" wrapText="false" indent="0" shrinkToFit="false"/>
      <protection locked="true" hidden="false"/>
    </xf>
    <xf numFmtId="180" fontId="30" fillId="10" borderId="33"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9"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32" xfId="0" applyFont="true" applyBorder="true" applyAlignment="true" applyProtection="true">
      <alignment horizontal="center" vertical="top" textRotation="0" wrapText="false" indent="0" shrinkToFit="false"/>
      <protection locked="true" hidden="false"/>
    </xf>
    <xf numFmtId="180" fontId="30" fillId="11" borderId="33"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4"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80" fontId="30" fillId="2" borderId="33"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80" fontId="30" fillId="2" borderId="46" xfId="0" applyFont="true" applyBorder="true" applyAlignment="true" applyProtection="true">
      <alignment horizontal="center" vertical="top" textRotation="0" wrapText="false" indent="0" shrinkToFit="false"/>
      <protection locked="true" hidden="false"/>
    </xf>
    <xf numFmtId="180" fontId="30" fillId="2" borderId="41"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51" xfId="0" applyFont="true" applyBorder="true" applyAlignment="true" applyProtection="true">
      <alignment horizontal="general" vertical="top" textRotation="0" wrapText="false" indent="0" shrinkToFit="false"/>
      <protection locked="true" hidden="false"/>
    </xf>
    <xf numFmtId="180" fontId="30" fillId="2" borderId="52" xfId="0" applyFont="true" applyBorder="true" applyAlignment="true" applyProtection="true">
      <alignment horizontal="general" vertical="top" textRotation="0" wrapText="false" indent="0" shrinkToFit="false"/>
      <protection locked="true" hidden="false"/>
    </xf>
    <xf numFmtId="180" fontId="30" fillId="2" borderId="53" xfId="0" applyFont="true" applyBorder="true" applyAlignment="true" applyProtection="true">
      <alignment horizontal="general" vertical="top" textRotation="0" wrapText="false" indent="0" shrinkToFit="false"/>
      <protection locked="true" hidden="false"/>
    </xf>
    <xf numFmtId="164" fontId="35" fillId="4" borderId="37" xfId="0" applyFont="true" applyBorder="true" applyAlignment="true" applyProtection="true">
      <alignment horizontal="general" vertical="top" textRotation="0" wrapText="false" indent="0" shrinkToFit="false"/>
      <protection locked="true" hidden="false"/>
    </xf>
    <xf numFmtId="180" fontId="30" fillId="4" borderId="32"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4"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4" xfId="0" applyFont="true" applyBorder="true" applyAlignment="true" applyProtection="true">
      <alignment horizontal="center" vertical="top" textRotation="0" wrapText="false" indent="0" shrinkToFit="false"/>
      <protection locked="true" hidden="false"/>
    </xf>
    <xf numFmtId="180" fontId="30" fillId="9" borderId="32"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7"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4"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4" xfId="0" applyFont="true" applyBorder="true" applyAlignment="true" applyProtection="true">
      <alignment horizontal="center" vertical="top" textRotation="0" wrapText="false" indent="0" shrinkToFit="false"/>
      <protection locked="true" hidden="false"/>
    </xf>
    <xf numFmtId="164" fontId="36" fillId="11" borderId="37" xfId="0" applyFont="true" applyBorder="true" applyAlignment="true" applyProtection="true">
      <alignment horizontal="general" vertical="top" textRotation="0" wrapText="false" indent="0" shrinkToFit="false"/>
      <protection locked="true" hidden="false"/>
    </xf>
    <xf numFmtId="180" fontId="30" fillId="11" borderId="46" xfId="0" applyFont="true" applyBorder="true" applyAlignment="true" applyProtection="true">
      <alignment horizontal="center" vertical="top" textRotation="0" wrapText="false" indent="0" shrinkToFit="false"/>
      <protection locked="true" hidden="false"/>
    </xf>
    <xf numFmtId="180" fontId="33" fillId="11" borderId="32" xfId="0" applyFont="true" applyBorder="true" applyAlignment="true" applyProtection="true">
      <alignment horizontal="center" vertical="top" textRotation="0" wrapText="false" indent="0" shrinkToFit="false"/>
      <protection locked="true" hidden="false"/>
    </xf>
    <xf numFmtId="180" fontId="33" fillId="11" borderId="46" xfId="0" applyFont="true" applyBorder="true" applyAlignment="true" applyProtection="true">
      <alignment horizontal="center" vertical="top" textRotation="0" wrapText="false" indent="0" shrinkToFit="false"/>
      <protection locked="true" hidden="false"/>
    </xf>
    <xf numFmtId="180" fontId="33" fillId="11" borderId="41"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5" xfId="0" applyFont="true" applyBorder="true" applyAlignment="true" applyProtection="true">
      <alignment horizontal="center" vertical="top" textRotation="0" wrapText="false" indent="0" shrinkToFit="false"/>
      <protection locked="true" hidden="false"/>
    </xf>
    <xf numFmtId="180" fontId="30" fillId="11" borderId="56" xfId="0" applyFont="true" applyBorder="true" applyAlignment="true" applyProtection="true">
      <alignment horizontal="center" vertical="top" textRotation="0" wrapText="false" indent="0" shrinkToFit="false"/>
      <protection locked="true" hidden="false"/>
    </xf>
    <xf numFmtId="180" fontId="30" fillId="11" borderId="57" xfId="0" applyFont="true" applyBorder="true" applyAlignment="true" applyProtection="true">
      <alignment horizontal="center" vertical="top" textRotation="0" wrapText="false" indent="0" shrinkToFit="false"/>
      <protection locked="true" hidden="false"/>
    </xf>
    <xf numFmtId="164" fontId="36" fillId="2" borderId="37" xfId="0" applyFont="true" applyBorder="true" applyAlignment="true" applyProtection="true">
      <alignment horizontal="general" vertical="top" textRotation="0" wrapText="false" indent="0" shrinkToFit="false"/>
      <protection locked="true" hidden="false"/>
    </xf>
    <xf numFmtId="180" fontId="30" fillId="2" borderId="32" xfId="0" applyFont="true" applyBorder="true" applyAlignment="true" applyProtection="true">
      <alignment horizontal="center" vertical="top" textRotation="0" wrapText="false" indent="0" shrinkToFit="false"/>
      <protection locked="true" hidden="false"/>
    </xf>
    <xf numFmtId="180" fontId="38" fillId="2" borderId="32"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5" xfId="0" applyFont="true" applyBorder="true" applyAlignment="false" applyProtection="true">
      <alignment horizontal="general" vertical="bottom" textRotation="0" wrapText="false" indent="0" shrinkToFit="false"/>
      <protection locked="false" hidden="false"/>
    </xf>
    <xf numFmtId="180" fontId="30" fillId="2" borderId="55" xfId="0" applyFont="true" applyBorder="true" applyAlignment="true" applyProtection="true">
      <alignment horizontal="center" vertical="top" textRotation="0" wrapText="false" indent="0" shrinkToFit="false"/>
      <protection locked="true" hidden="false"/>
    </xf>
    <xf numFmtId="180" fontId="30" fillId="2" borderId="57" xfId="0" applyFont="true" applyBorder="true" applyAlignment="true" applyProtection="true">
      <alignment horizontal="center" vertical="top" textRotation="0" wrapText="false" indent="0" shrinkToFit="false"/>
      <protection locked="true" hidden="false"/>
    </xf>
    <xf numFmtId="164" fontId="34" fillId="2" borderId="25" xfId="0" applyFont="true" applyBorder="true" applyAlignment="true" applyProtection="true">
      <alignment horizontal="general" vertical="top" textRotation="0" wrapText="false" indent="0" shrinkToFit="false"/>
      <protection locked="true" hidden="false"/>
    </xf>
    <xf numFmtId="180" fontId="33" fillId="2" borderId="58" xfId="0" applyFont="true" applyBorder="true" applyAlignment="true" applyProtection="true">
      <alignment horizontal="center" vertical="top" textRotation="0" wrapText="false" indent="0" shrinkToFit="false"/>
      <protection locked="true" hidden="false"/>
    </xf>
    <xf numFmtId="180" fontId="33" fillId="2" borderId="59" xfId="0" applyFont="true" applyBorder="true" applyAlignment="true" applyProtection="true">
      <alignment horizontal="center" vertical="top" textRotation="0" wrapText="false" indent="0" shrinkToFit="false"/>
      <protection locked="true" hidden="false"/>
    </xf>
    <xf numFmtId="164" fontId="39" fillId="12" borderId="60"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61"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62" xfId="0" applyFont="true" applyBorder="true" applyAlignment="true" applyProtection="true">
      <alignment horizontal="right" vertical="bottom" textRotation="0" wrapText="false" indent="0" shrinkToFit="false"/>
      <protection locked="false" hidden="false"/>
    </xf>
    <xf numFmtId="167" fontId="41" fillId="2" borderId="63"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33" fillId="7" borderId="42" xfId="0" applyFont="true" applyBorder="true" applyAlignment="true" applyProtection="true">
      <alignment horizontal="center" vertical="top" textRotation="0" wrapText="false" indent="0" shrinkToFit="false"/>
      <protection locked="false" hidden="false"/>
    </xf>
    <xf numFmtId="180" fontId="30" fillId="7" borderId="43"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4" xfId="15" applyFont="true" applyBorder="true" applyAlignment="true" applyProtection="true">
      <alignment horizontal="general" vertical="top" textRotation="0" wrapText="false" indent="0" shrinkToFit="false"/>
      <protection locked="false" hidden="false"/>
    </xf>
    <xf numFmtId="164" fontId="37" fillId="7" borderId="37" xfId="0" applyFont="true" applyBorder="true" applyAlignment="true" applyProtection="true">
      <alignment horizontal="general" vertical="top" textRotation="0" wrapText="false" indent="0" shrinkToFit="false"/>
      <protection locked="false" hidden="false"/>
    </xf>
    <xf numFmtId="180" fontId="30" fillId="7" borderId="38" xfId="0" applyFont="true" applyBorder="true" applyAlignment="true" applyProtection="true">
      <alignment horizontal="center" vertical="top" textRotation="0" wrapText="false" indent="0" shrinkToFit="false"/>
      <protection locked="false" hidden="false"/>
    </xf>
    <xf numFmtId="180" fontId="33" fillId="7" borderId="38" xfId="0" applyFont="true" applyBorder="true" applyAlignment="true" applyProtection="true">
      <alignment horizontal="center" vertical="top" textRotation="0" wrapText="false" indent="0" shrinkToFit="false"/>
      <protection locked="false" hidden="false"/>
    </xf>
    <xf numFmtId="180" fontId="30" fillId="7" borderId="33" xfId="0" applyFont="true" applyBorder="true" applyAlignment="true" applyProtection="true">
      <alignment horizontal="center" vertical="top" textRotation="0" wrapText="false" indent="0" shrinkToFit="false"/>
      <protection locked="false" hidden="false"/>
    </xf>
    <xf numFmtId="164" fontId="37" fillId="7" borderId="65" xfId="0" applyFont="true" applyBorder="true" applyAlignment="true" applyProtection="true">
      <alignment horizontal="general" vertical="top" textRotation="0" wrapText="false" indent="0" shrinkToFit="false"/>
      <protection locked="false" hidden="false"/>
    </xf>
    <xf numFmtId="180" fontId="30" fillId="7" borderId="66" xfId="0" applyFont="true" applyBorder="true" applyAlignment="true" applyProtection="true">
      <alignment horizontal="center" vertical="top" textRotation="0" wrapText="false" indent="0" shrinkToFit="false"/>
      <protection locked="false" hidden="false"/>
    </xf>
    <xf numFmtId="180" fontId="33" fillId="7" borderId="66" xfId="0" applyFont="true" applyBorder="true" applyAlignment="true" applyProtection="true">
      <alignment horizontal="center" vertical="top" textRotation="0" wrapText="false" indent="0" shrinkToFit="false"/>
      <protection locked="false" hidden="false"/>
    </xf>
    <xf numFmtId="180" fontId="30" fillId="7" borderId="67" xfId="0" applyFont="true" applyBorder="true" applyAlignment="true" applyProtection="true">
      <alignment horizontal="center" vertical="top" textRotation="0" wrapText="false" indent="0" shrinkToFit="false"/>
      <protection locked="false" hidden="false"/>
    </xf>
    <xf numFmtId="180" fontId="33" fillId="2" borderId="68" xfId="0" applyFont="true" applyBorder="true" applyAlignment="true" applyProtection="true">
      <alignment horizontal="general" vertical="top" textRotation="0" wrapText="false" indent="0" shrinkToFit="false"/>
      <protection locked="false" hidden="false"/>
    </xf>
    <xf numFmtId="167" fontId="33" fillId="2" borderId="69" xfId="15" applyFont="true" applyBorder="true" applyAlignment="true" applyProtection="true">
      <alignment horizontal="general" vertical="top" textRotation="0" wrapText="false" indent="0" shrinkToFit="false"/>
      <protection locked="false" hidden="false"/>
    </xf>
    <xf numFmtId="179" fontId="42" fillId="7" borderId="25" xfId="0" applyFont="true" applyBorder="true" applyAlignment="true" applyProtection="true">
      <alignment horizontal="left" vertical="bottom" textRotation="0" wrapText="false" indent="0" shrinkToFit="false"/>
      <protection locked="false" hidden="false"/>
    </xf>
    <xf numFmtId="180" fontId="33" fillId="2" borderId="70"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72" xfId="0" applyFont="true" applyBorder="true" applyAlignment="true" applyProtection="true">
      <alignment horizontal="center" vertical="top" textRotation="0" wrapText="false" indent="0" shrinkToFit="false"/>
      <protection locked="false" hidden="false"/>
    </xf>
    <xf numFmtId="180" fontId="30" fillId="7" borderId="57"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3"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4" xfId="15" applyFont="true" applyBorder="true" applyAlignment="true" applyProtection="true">
      <alignment horizontal="general" vertical="top" textRotation="0" wrapText="false" indent="0" shrinkToFit="false"/>
      <protection locked="false" hidden="false"/>
    </xf>
    <xf numFmtId="164" fontId="34" fillId="2" borderId="75" xfId="0" applyFont="true" applyBorder="true" applyAlignment="true" applyProtection="true">
      <alignment horizontal="general" vertical="top" textRotation="0" wrapText="false" indent="0" shrinkToFit="false"/>
      <protection locked="false" hidden="false"/>
    </xf>
    <xf numFmtId="180" fontId="33" fillId="2" borderId="76" xfId="0" applyFont="true" applyBorder="true" applyAlignment="false" applyProtection="true">
      <alignment horizontal="general" vertical="bottom" textRotation="0" wrapText="false" indent="0" shrinkToFit="false"/>
      <protection locked="false" hidden="false"/>
    </xf>
    <xf numFmtId="174" fontId="43" fillId="2" borderId="77" xfId="0" applyFont="true" applyBorder="true" applyAlignment="true" applyProtection="true">
      <alignment horizontal="general" vertical="top" textRotation="0" wrapText="false" indent="0" shrinkToFit="false"/>
      <protection locked="false" hidden="false"/>
    </xf>
    <xf numFmtId="167" fontId="43" fillId="2" borderId="74" xfId="15" applyFont="true" applyBorder="true" applyAlignment="true" applyProtection="true">
      <alignment horizontal="general" vertical="top" textRotation="0" wrapText="false" indent="0" shrinkToFit="false"/>
      <protection locked="false" hidden="false"/>
    </xf>
    <xf numFmtId="164" fontId="44" fillId="2" borderId="77"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8" xfId="0" applyFont="true" applyBorder="true" applyAlignment="false" applyProtection="true">
      <alignment horizontal="general" vertical="bottom" textRotation="0" wrapText="false" indent="0" shrinkToFit="false"/>
      <protection locked="false" hidden="false"/>
    </xf>
    <xf numFmtId="180" fontId="43" fillId="2" borderId="79" xfId="0" applyFont="true" applyBorder="true" applyAlignment="true" applyProtection="true">
      <alignment horizontal="general" vertical="top" textRotation="0" wrapText="false" indent="0" shrinkToFit="false"/>
      <protection locked="false" hidden="false"/>
    </xf>
    <xf numFmtId="167" fontId="43" fillId="2" borderId="80" xfId="15" applyFont="true" applyBorder="true" applyAlignment="true" applyProtection="true">
      <alignment horizontal="general" vertical="top" textRotation="0" wrapText="false" indent="0" shrinkToFit="false"/>
      <protection locked="false" hidden="false"/>
    </xf>
    <xf numFmtId="164" fontId="32" fillId="2" borderId="77"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81" xfId="0" applyFont="true" applyBorder="true" applyAlignment="true" applyProtection="true">
      <alignment horizontal="general" vertical="top" textRotation="0" wrapText="false" indent="0" shrinkToFit="false"/>
      <protection locked="false" hidden="false"/>
    </xf>
    <xf numFmtId="167" fontId="43" fillId="2" borderId="82" xfId="15" applyFont="true" applyBorder="true" applyAlignment="true" applyProtection="true">
      <alignment horizontal="general" vertical="top" textRotation="0" wrapText="false" indent="0" shrinkToFit="false"/>
      <protection locked="false" hidden="false"/>
    </xf>
    <xf numFmtId="180" fontId="33" fillId="2" borderId="78" xfId="0" applyFont="true" applyBorder="true" applyAlignment="true" applyProtection="true">
      <alignment horizontal="right" vertical="bottom" textRotation="0" wrapText="false" indent="0" shrinkToFit="false"/>
      <protection locked="false" hidden="false"/>
    </xf>
    <xf numFmtId="164" fontId="33" fillId="0" borderId="83" xfId="0" applyFont="true" applyBorder="true" applyAlignment="false" applyProtection="true">
      <alignment horizontal="general" vertical="bottom" textRotation="0" wrapText="false" indent="0" shrinkToFit="false"/>
      <protection locked="false" hidden="false"/>
    </xf>
    <xf numFmtId="180" fontId="33" fillId="0" borderId="83" xfId="0" applyFont="true" applyBorder="true" applyAlignment="false" applyProtection="true">
      <alignment horizontal="general" vertical="bottom" textRotation="0" wrapText="false" indent="0" shrinkToFit="false"/>
      <protection locked="false" hidden="false"/>
    </xf>
    <xf numFmtId="164" fontId="32" fillId="2" borderId="81" xfId="0" applyFont="true" applyBorder="true" applyAlignment="true" applyProtection="true">
      <alignment horizontal="general" vertical="top" textRotation="0" wrapText="false" indent="0" shrinkToFit="false"/>
      <protection locked="false" hidden="false"/>
    </xf>
    <xf numFmtId="180" fontId="33" fillId="2" borderId="84" xfId="0" applyFont="true" applyBorder="true" applyAlignment="true" applyProtection="true">
      <alignment horizontal="right" vertical="bottom" textRotation="0" wrapText="false" indent="0" shrinkToFit="false"/>
      <protection locked="false" hidden="false"/>
    </xf>
    <xf numFmtId="180" fontId="33" fillId="2" borderId="85"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8"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10"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0"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1"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31"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4" fontId="0" fillId="2"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70"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0"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0" fillId="14" borderId="1" xfId="0" applyFont="true" applyBorder="true" applyAlignment="false" applyProtection="true">
      <alignment horizontal="general" vertical="bottom" textRotation="0" wrapText="false" indent="0" shrinkToFit="false"/>
      <protection locked="false" hidden="false"/>
    </xf>
    <xf numFmtId="168" fontId="31" fillId="14" borderId="42" xfId="0" applyFont="true" applyBorder="true" applyAlignment="false" applyProtection="true">
      <alignment horizontal="general" vertical="bottom" textRotation="0" wrapText="false" indent="0" shrinkToFit="false"/>
      <protection locked="false" hidden="false"/>
    </xf>
    <xf numFmtId="168" fontId="31" fillId="14" borderId="43" xfId="0" applyFont="true" applyBorder="true" applyAlignment="false" applyProtection="true">
      <alignment horizontal="general" vertical="bottom" textRotation="0" wrapText="false" indent="0" shrinkToFit="false"/>
      <protection locked="false" hidden="false"/>
    </xf>
    <xf numFmtId="168" fontId="31" fillId="14" borderId="28" xfId="0" applyFont="true" applyBorder="true" applyAlignment="false" applyProtection="true">
      <alignment horizontal="general" vertical="bottom" textRotation="0" wrapText="false" indent="0" shrinkToFit="false"/>
      <protection locked="false" hidden="false"/>
    </xf>
    <xf numFmtId="164" fontId="10"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0"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8"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72" xfId="0" applyFont="true" applyBorder="true" applyAlignment="true" applyProtection="true">
      <alignment horizontal="center" vertical="bottom" textRotation="0" wrapText="true" indent="0" shrinkToFit="false"/>
      <protection locked="false" hidden="false"/>
    </xf>
    <xf numFmtId="168" fontId="45" fillId="3" borderId="72"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10" fillId="2" borderId="1" xfId="0" applyFont="true" applyBorder="true" applyAlignment="true" applyProtection="true">
      <alignment horizontal="center" vertical="bottom" textRotation="0" wrapText="true" indent="0" shrinkToFit="false"/>
      <protection locked="false" hidden="false"/>
    </xf>
    <xf numFmtId="168" fontId="31" fillId="2" borderId="42" xfId="0" applyFont="true" applyBorder="true" applyAlignment="false" applyProtection="true">
      <alignment horizontal="general" vertical="bottom" textRotation="0" wrapText="false" indent="0" shrinkToFit="false"/>
      <protection locked="false" hidden="false"/>
    </xf>
    <xf numFmtId="168" fontId="31" fillId="2" borderId="43" xfId="0" applyFont="true" applyBorder="true" applyAlignment="false" applyProtection="true">
      <alignment horizontal="general" vertical="bottom" textRotation="0" wrapText="false" indent="0" shrinkToFit="false"/>
      <protection locked="false" hidden="false"/>
    </xf>
    <xf numFmtId="164" fontId="10" fillId="8" borderId="4" xfId="0" applyFont="true" applyBorder="true" applyAlignment="true" applyProtection="true">
      <alignment horizontal="center" vertical="bottom" textRotation="0" wrapText="true" indent="0" shrinkToFit="false"/>
      <protection locked="false" hidden="false"/>
    </xf>
    <xf numFmtId="168" fontId="31" fillId="8" borderId="99" xfId="0" applyFont="true" applyBorder="true" applyAlignment="false" applyProtection="true">
      <alignment horizontal="general" vertical="bottom" textRotation="0" wrapText="false" indent="0" shrinkToFit="false"/>
      <protection locked="false" hidden="false"/>
    </xf>
    <xf numFmtId="168" fontId="31" fillId="8" borderId="100"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bottom" textRotation="0" wrapText="false" indent="0" shrinkToFit="false"/>
      <protection locked="false" hidden="false"/>
    </xf>
    <xf numFmtId="168" fontId="31" fillId="3" borderId="38" xfId="0" applyFont="true" applyBorder="true" applyAlignment="false" applyProtection="true">
      <alignment horizontal="general" vertical="bottom" textRotation="0" wrapText="false" indent="0" shrinkToFit="false"/>
      <protection locked="false" hidden="false"/>
    </xf>
    <xf numFmtId="168" fontId="31" fillId="3" borderId="32"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10"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49" fillId="15" borderId="0" xfId="15" applyFont="true" applyBorder="true" applyAlignment="true" applyProtection="true">
      <alignment horizontal="general" vertical="bottom" textRotation="0" wrapText="false" indent="0" shrinkToFit="false"/>
      <protection locked="true" hidden="false"/>
    </xf>
    <xf numFmtId="167" fontId="49"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49"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49"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3" xfId="0" applyFont="true" applyBorder="true" applyAlignment="true" applyProtection="false">
      <alignment horizontal="general" vertical="bottom" textRotation="0" wrapText="true" indent="0" shrinkToFit="false"/>
      <protection locked="true" hidden="false"/>
    </xf>
    <xf numFmtId="194" fontId="52" fillId="2" borderId="62" xfId="0" applyFont="true" applyBorder="true" applyAlignment="true" applyProtection="false">
      <alignment horizontal="center" vertical="bottom" textRotation="0" wrapText="true" indent="0" shrinkToFit="false"/>
      <protection locked="true" hidden="false"/>
    </xf>
    <xf numFmtId="174" fontId="52" fillId="2" borderId="62" xfId="0" applyFont="true" applyBorder="true" applyAlignment="true" applyProtection="false">
      <alignment horizontal="center" vertical="bottom" textRotation="0" wrapText="true" indent="0" shrinkToFit="false"/>
      <protection locked="true" hidden="false"/>
    </xf>
    <xf numFmtId="194" fontId="52" fillId="2" borderId="63"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2" fillId="2" borderId="77"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4" xfId="0" applyFont="true" applyBorder="true" applyAlignment="false" applyProtection="false">
      <alignment horizontal="general" vertical="bottom" textRotation="0" wrapText="false" indent="0" shrinkToFit="false"/>
      <protection locked="true" hidden="false"/>
    </xf>
    <xf numFmtId="164" fontId="32" fillId="8" borderId="77"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4" xfId="0" applyFont="true" applyBorder="true" applyAlignment="false" applyProtection="false">
      <alignment horizontal="general" vertical="bottom" textRotation="0" wrapText="false" indent="0" shrinkToFit="false"/>
      <protection locked="true" hidden="false"/>
    </xf>
    <xf numFmtId="164" fontId="44" fillId="2" borderId="77"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4" xfId="0" applyFont="true" applyBorder="true" applyAlignment="false" applyProtection="false">
      <alignment horizontal="general" vertical="bottom" textRotation="0" wrapText="false" indent="0" shrinkToFit="false"/>
      <protection locked="true" hidden="false"/>
    </xf>
    <xf numFmtId="164" fontId="32" fillId="9" borderId="77"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4" xfId="0" applyFont="true" applyBorder="true" applyAlignment="false" applyProtection="false">
      <alignment horizontal="general" vertical="bottom" textRotation="0" wrapText="false" indent="0" shrinkToFit="false"/>
      <protection locked="true" hidden="false"/>
    </xf>
    <xf numFmtId="164" fontId="32" fillId="10" borderId="77"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4" xfId="0" applyFont="true" applyBorder="true" applyAlignment="false" applyProtection="false">
      <alignment horizontal="general" vertical="bottom" textRotation="0" wrapText="false" indent="0" shrinkToFit="false"/>
      <protection locked="true" hidden="false"/>
    </xf>
    <xf numFmtId="164" fontId="32" fillId="2" borderId="77" xfId="0" applyFont="true" applyBorder="true" applyAlignment="false" applyProtection="false">
      <alignment horizontal="general" vertical="bottom" textRotation="0" wrapText="false" indent="0" shrinkToFit="false"/>
      <protection locked="true" hidden="false"/>
    </xf>
    <xf numFmtId="164" fontId="32" fillId="16" borderId="77"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4" xfId="0" applyFont="true" applyBorder="true" applyAlignment="false" applyProtection="false">
      <alignment horizontal="general" vertical="bottom" textRotation="0" wrapText="false" indent="0" shrinkToFit="false"/>
      <protection locked="true" hidden="false"/>
    </xf>
    <xf numFmtId="191" fontId="41" fillId="2" borderId="104" xfId="0" applyFont="true" applyBorder="true" applyAlignment="true" applyProtection="false">
      <alignment horizontal="center" vertical="bottom" textRotation="0" wrapText="false" indent="0" shrinkToFit="false"/>
      <protection locked="true" hidden="false"/>
    </xf>
    <xf numFmtId="191" fontId="41" fillId="2" borderId="105" xfId="0" applyFont="true" applyBorder="true" applyAlignment="true" applyProtection="false">
      <alignment horizontal="center" vertical="bottom" textRotation="0" wrapText="false" indent="0" shrinkToFit="false"/>
      <protection locked="true" hidden="false"/>
    </xf>
    <xf numFmtId="191" fontId="41" fillId="2" borderId="83" xfId="0" applyFont="true" applyBorder="true" applyAlignment="true" applyProtection="false">
      <alignment horizontal="center" vertical="bottom" textRotation="0" wrapText="false" indent="0" shrinkToFit="false"/>
      <protection locked="true" hidden="false"/>
    </xf>
    <xf numFmtId="191" fontId="41" fillId="2" borderId="64" xfId="0" applyFont="true" applyBorder="true" applyAlignment="true" applyProtection="false">
      <alignment horizontal="center" vertical="bottom" textRotation="0" wrapText="false" indent="0" shrinkToFit="false"/>
      <protection locked="true" hidden="false"/>
    </xf>
    <xf numFmtId="194" fontId="33" fillId="2" borderId="77"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6" xfId="0" applyFont="true" applyBorder="true" applyAlignment="true" applyProtection="false">
      <alignment horizontal="center" vertical="bottom" textRotation="0" wrapText="false" indent="0" shrinkToFit="false"/>
      <protection locked="true" hidden="false"/>
    </xf>
    <xf numFmtId="194" fontId="33" fillId="2" borderId="82" xfId="0" applyFont="true" applyBorder="true" applyAlignment="true" applyProtection="false">
      <alignment horizontal="center" vertical="bottom" textRotation="0" wrapText="false" indent="0" shrinkToFit="false"/>
      <protection locked="true" hidden="false"/>
    </xf>
    <xf numFmtId="164" fontId="33" fillId="16" borderId="81" xfId="0" applyFont="true" applyBorder="true" applyAlignment="false" applyProtection="false">
      <alignment horizontal="general" vertical="bottom" textRotation="0" wrapText="false" indent="0" shrinkToFit="false"/>
      <protection locked="true" hidden="false"/>
    </xf>
    <xf numFmtId="177" fontId="33" fillId="16" borderId="106" xfId="0" applyFont="true" applyBorder="true" applyAlignment="false" applyProtection="false">
      <alignment horizontal="general" vertical="bottom" textRotation="0" wrapText="false" indent="0" shrinkToFit="false"/>
      <protection locked="true" hidden="false"/>
    </xf>
    <xf numFmtId="174" fontId="33" fillId="16" borderId="106" xfId="0" applyFont="true" applyBorder="true" applyAlignment="false" applyProtection="false">
      <alignment horizontal="general" vertical="bottom" textRotation="0" wrapText="false" indent="0" shrinkToFit="false"/>
      <protection locked="true" hidden="false"/>
    </xf>
    <xf numFmtId="177" fontId="33" fillId="16" borderId="82"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3" fillId="2" borderId="107"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10" borderId="108" xfId="0" applyFont="true" applyBorder="true" applyAlignment="true" applyProtection="false">
      <alignment horizontal="left" vertical="bottom" textRotation="0" wrapText="false" indent="0" shrinkToFit="false"/>
      <protection locked="true" hidden="false"/>
    </xf>
    <xf numFmtId="164" fontId="32" fillId="10" borderId="109"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6" fillId="10" borderId="110" xfId="0" applyFont="true" applyBorder="true" applyAlignment="true" applyProtection="false">
      <alignment horizontal="center" vertical="bottom" textRotation="0" wrapText="false" indent="0" shrinkToFit="false"/>
      <protection locked="true" hidden="false"/>
    </xf>
    <xf numFmtId="164" fontId="55" fillId="2" borderId="111" xfId="0" applyFont="true" applyBorder="true" applyAlignment="true" applyProtection="false">
      <alignment horizontal="left"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4" fillId="17" borderId="111" xfId="0" applyFont="true" applyBorder="true" applyAlignment="true" applyProtection="false">
      <alignment horizontal="left" vertical="bottom" textRotation="0" wrapText="false" indent="0" shrinkToFit="false"/>
      <protection locked="true" hidden="false"/>
    </xf>
    <xf numFmtId="164" fontId="56" fillId="17" borderId="109" xfId="0" applyFont="true" applyBorder="true" applyAlignment="true" applyProtection="false">
      <alignment horizontal="center" vertical="bottom" textRotation="0" wrapText="false" indent="0" shrinkToFit="false"/>
      <protection locked="true" hidden="false"/>
    </xf>
    <xf numFmtId="164" fontId="56" fillId="17" borderId="112" xfId="0" applyFont="true" applyBorder="true" applyAlignment="true" applyProtection="false">
      <alignment horizontal="center" vertical="bottom" textRotation="0" wrapText="false" indent="0" shrinkToFit="false"/>
      <protection locked="true" hidden="false"/>
    </xf>
    <xf numFmtId="164" fontId="54" fillId="2" borderId="108" xfId="0" applyFont="true" applyBorder="true" applyAlignment="true" applyProtection="false">
      <alignment horizontal="left" vertical="bottom" textRotation="0" wrapText="false" indent="0" shrinkToFit="false"/>
      <protection locked="true" hidden="false"/>
    </xf>
    <xf numFmtId="164" fontId="56" fillId="2" borderId="112" xfId="0" applyFont="true" applyBorder="true" applyAlignment="true" applyProtection="false">
      <alignment horizontal="center" vertical="bottom" textRotation="0" wrapText="false" indent="0" shrinkToFit="false"/>
      <protection locked="true" hidden="false"/>
    </xf>
    <xf numFmtId="164" fontId="55" fillId="10" borderId="83"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3" xfId="0" applyFont="true" applyBorder="true" applyAlignment="true" applyProtection="false">
      <alignment horizontal="center" vertical="bottom" textRotation="0" wrapText="false" indent="0" shrinkToFit="false"/>
      <protection locked="true" hidden="false"/>
    </xf>
    <xf numFmtId="164" fontId="55" fillId="2" borderId="114"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3" xfId="0" applyFont="true" applyBorder="true" applyAlignment="true" applyProtection="false">
      <alignment horizontal="center" vertical="bottom" textRotation="0" wrapText="false" indent="0" shrinkToFit="false"/>
      <protection locked="true" hidden="false"/>
    </xf>
    <xf numFmtId="164" fontId="54" fillId="17" borderId="114"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4" xfId="0" applyFont="true" applyBorder="true" applyAlignment="true" applyProtection="false">
      <alignment horizontal="center" vertical="bottom" textRotation="0" wrapText="false" indent="0" shrinkToFit="false"/>
      <protection locked="true" hidden="false"/>
    </xf>
    <xf numFmtId="164" fontId="54" fillId="2" borderId="83"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4" xfId="0" applyFont="true" applyBorder="true" applyAlignment="true" applyProtection="false">
      <alignment horizontal="center" vertical="bottom" textRotation="0" wrapText="true" indent="0" shrinkToFit="false"/>
      <protection locked="true" hidden="false"/>
    </xf>
    <xf numFmtId="164" fontId="58"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6" fillId="10" borderId="113" xfId="0" applyFont="true" applyBorder="true" applyAlignment="true" applyProtection="false">
      <alignment horizontal="general"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16" fillId="2" borderId="115" xfId="0" applyFont="true" applyBorder="true" applyAlignment="true" applyProtection="true">
      <alignment horizontal="center" vertical="bottom" textRotation="0" wrapText="false" indent="0" shrinkToFit="false"/>
      <protection locked="false" hidden="false"/>
    </xf>
    <xf numFmtId="172" fontId="16" fillId="2" borderId="116" xfId="17" applyFont="true" applyBorder="true" applyAlignment="true" applyProtection="true">
      <alignment horizontal="general" vertical="bottom" textRotation="0" wrapText="false" indent="0" shrinkToFit="false"/>
      <protection locked="false" hidden="false"/>
    </xf>
    <xf numFmtId="197" fontId="16" fillId="2" borderId="113" xfId="0" applyFont="true" applyBorder="true" applyAlignment="true" applyProtection="false">
      <alignment horizontal="general"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16" fillId="17" borderId="115" xfId="0" applyFont="true" applyBorder="true" applyAlignment="true" applyProtection="true">
      <alignment horizontal="general" vertical="bottom" textRotation="0" wrapText="false" indent="0" shrinkToFit="false"/>
      <protection locked="false" hidden="false"/>
    </xf>
    <xf numFmtId="172" fontId="16" fillId="17" borderId="116" xfId="17" applyFont="true" applyBorder="true" applyAlignment="true" applyProtection="true">
      <alignment horizontal="general" vertical="bottom" textRotation="0" wrapText="false" indent="0" shrinkToFit="false"/>
      <protection locked="false" hidden="false"/>
    </xf>
    <xf numFmtId="197" fontId="16" fillId="17" borderId="64" xfId="0" applyFont="true" applyBorder="true" applyAlignment="true" applyProtection="false">
      <alignment horizontal="general" vertical="bottom" textRotation="0" wrapText="false" indent="0" shrinkToFit="false"/>
      <protection locked="true" hidden="false"/>
    </xf>
    <xf numFmtId="164" fontId="58" fillId="2" borderId="83" xfId="0" applyFont="true" applyBorder="true" applyAlignment="true" applyProtection="false">
      <alignment horizontal="left" vertical="bottom" textRotation="0" wrapText="false" indent="0" shrinkToFit="false"/>
      <protection locked="true" hidden="false"/>
    </xf>
    <xf numFmtId="169" fontId="16" fillId="2" borderId="117" xfId="0"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4"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2" fontId="16" fillId="2" borderId="119" xfId="17"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general" vertical="bottom" textRotation="0" wrapText="false" indent="0" shrinkToFit="false"/>
      <protection locked="false" hidden="false"/>
    </xf>
    <xf numFmtId="172" fontId="16" fillId="17" borderId="119" xfId="17" applyFont="true" applyBorder="true" applyAlignment="true" applyProtection="true">
      <alignment horizontal="general" vertical="bottom" textRotation="0" wrapText="false" indent="0" shrinkToFit="false"/>
      <protection locked="false" hidden="false"/>
    </xf>
    <xf numFmtId="169" fontId="16" fillId="2" borderId="38"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center" vertical="bottom" textRotation="0" wrapText="false" indent="0" shrinkToFit="false"/>
      <protection locked="false" hidden="false"/>
    </xf>
    <xf numFmtId="172" fontId="16" fillId="2" borderId="121" xfId="0" applyFont="true" applyBorder="true" applyAlignment="true" applyProtection="true">
      <alignment horizontal="general" vertical="bottom" textRotation="0" wrapText="false" indent="0" shrinkToFit="false"/>
      <protection locked="false" hidden="false"/>
    </xf>
    <xf numFmtId="164" fontId="16" fillId="17" borderId="120" xfId="0" applyFont="true" applyBorder="true" applyAlignment="true" applyProtection="true">
      <alignment horizontal="center" vertical="bottom" textRotation="0" wrapText="false" indent="0" shrinkToFit="false"/>
      <protection locked="false" hidden="false"/>
    </xf>
    <xf numFmtId="172" fontId="16" fillId="17" borderId="121" xfId="0" applyFont="true" applyBorder="true" applyAlignment="true" applyProtection="true">
      <alignment horizontal="general" vertical="bottom" textRotation="0" wrapText="false" indent="0" shrinkToFit="false"/>
      <protection locked="false" hidden="false"/>
    </xf>
    <xf numFmtId="169" fontId="16" fillId="2" borderId="122" xfId="0" applyFont="true" applyBorder="true" applyAlignment="true" applyProtection="true">
      <alignment horizontal="general" vertical="bottom" textRotation="0" wrapText="false" indent="0" shrinkToFit="false"/>
      <protection locked="false" hidden="false"/>
    </xf>
    <xf numFmtId="164" fontId="16" fillId="2" borderId="121"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3" xfId="0" applyFont="true" applyBorder="true" applyAlignment="true" applyProtection="false">
      <alignment horizontal="left"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16" fillId="2" borderId="125" xfId="0" applyFont="true" applyBorder="true" applyAlignment="true" applyProtection="false">
      <alignment horizontal="general" vertical="bottom" textRotation="0" wrapText="false" indent="0" shrinkToFit="false"/>
      <protection locked="true" hidden="false"/>
    </xf>
    <xf numFmtId="164" fontId="29" fillId="10" borderId="83" xfId="0" applyFont="true" applyBorder="true" applyAlignment="true" applyProtection="false">
      <alignment horizontal="left" vertical="bottom" textRotation="0" wrapText="false" indent="0" shrinkToFit="false"/>
      <protection locked="true" hidden="false"/>
    </xf>
    <xf numFmtId="164" fontId="29" fillId="2" borderId="114" xfId="0" applyFont="true" applyBorder="true" applyAlignment="true" applyProtection="false">
      <alignment horizontal="left" vertical="bottom" textRotation="0" wrapText="false" indent="0" shrinkToFit="false"/>
      <protection locked="true" hidden="false"/>
    </xf>
    <xf numFmtId="164" fontId="29" fillId="17" borderId="114" xfId="0" applyFont="true" applyBorder="true" applyAlignment="true" applyProtection="false">
      <alignment horizontal="left" vertical="bottom" textRotation="0" wrapText="false" indent="0" shrinkToFit="false"/>
      <protection locked="true" hidden="false"/>
    </xf>
    <xf numFmtId="164" fontId="29" fillId="10" borderId="123" xfId="0" applyFont="true" applyBorder="true" applyAlignment="true" applyProtection="false">
      <alignment horizontal="left" vertical="bottom" textRotation="0" wrapText="false" indent="0" shrinkToFit="false"/>
      <protection locked="true" hidden="false"/>
    </xf>
    <xf numFmtId="164" fontId="16" fillId="10" borderId="124" xfId="0" applyFont="true" applyBorder="true" applyAlignment="true" applyProtection="false">
      <alignment horizontal="general" vertical="bottom" textRotation="0" wrapText="false" indent="0" shrinkToFit="false"/>
      <protection locked="true" hidden="false"/>
    </xf>
    <xf numFmtId="197" fontId="16" fillId="10" borderId="126" xfId="0" applyFont="true" applyBorder="true" applyAlignment="true" applyProtection="false">
      <alignment horizontal="general" vertical="bottom" textRotation="0" wrapText="false" indent="0" shrinkToFit="false"/>
      <protection locked="true" hidden="false"/>
    </xf>
    <xf numFmtId="164" fontId="29" fillId="2" borderId="127" xfId="0" applyFont="true" applyBorder="true" applyAlignment="true" applyProtection="false">
      <alignment horizontal="left" vertical="bottom" textRotation="0" wrapText="false" indent="0" shrinkToFit="false"/>
      <protection locked="true" hidden="false"/>
    </xf>
    <xf numFmtId="197" fontId="16" fillId="2" borderId="126" xfId="0" applyFont="true" applyBorder="true" applyAlignment="true" applyProtection="false">
      <alignment horizontal="general" vertical="bottom" textRotation="0" wrapText="false" indent="0" shrinkToFit="false"/>
      <protection locked="true" hidden="false"/>
    </xf>
    <xf numFmtId="164" fontId="29" fillId="17" borderId="127" xfId="0" applyFont="true" applyBorder="true" applyAlignment="true" applyProtection="false">
      <alignment horizontal="left" vertical="bottom" textRotation="0" wrapText="false" indent="0" shrinkToFit="false"/>
      <protection locked="true" hidden="false"/>
    </xf>
    <xf numFmtId="164" fontId="16" fillId="17" borderId="124" xfId="0" applyFont="true" applyBorder="true" applyAlignment="true" applyProtection="false">
      <alignment horizontal="general" vertical="bottom" textRotation="0" wrapText="false" indent="0" shrinkToFit="false"/>
      <protection locked="true" hidden="false"/>
    </xf>
    <xf numFmtId="197" fontId="16"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3" fontId="6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98</xdr:row>
          <xdr:rowOff>171360</xdr:rowOff>
        </xdr:from>
        <xdr:to>
          <xdr:col>12</xdr:col>
          <xdr:colOff>100800</xdr:colOff>
          <xdr:row>99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100</xdr:row>
      <xdr:rowOff>66960</xdr:rowOff>
    </xdr:from>
    <xdr:to>
      <xdr:col>23</xdr:col>
      <xdr:colOff>121320</xdr:colOff>
      <xdr:row>115</xdr:row>
      <xdr:rowOff>19080</xdr:rowOff>
    </xdr:to>
    <xdr:sp>
      <xdr:nvSpPr>
        <xdr:cNvPr id="0" name="Text 255"/>
        <xdr:cNvSpPr/>
      </xdr:nvSpPr>
      <xdr:spPr>
        <a:xfrm>
          <a:off x="5674320" y="8553600"/>
          <a:ext cx="76111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50</v>
      </c>
      <c r="H3" s="21" t="n">
        <v>50</v>
      </c>
      <c r="I3" s="21" t="n">
        <v>50</v>
      </c>
      <c r="J3" s="21" t="n">
        <v>50</v>
      </c>
      <c r="K3" s="21" t="n">
        <v>50</v>
      </c>
      <c r="L3" s="21" t="n">
        <v>50</v>
      </c>
      <c r="M3" s="21" t="n">
        <v>50</v>
      </c>
      <c r="N3" s="21" t="n">
        <v>50</v>
      </c>
      <c r="O3" s="21" t="n">
        <v>50</v>
      </c>
      <c r="P3" s="21" t="n">
        <v>50</v>
      </c>
      <c r="Q3" s="21" t="n">
        <v>50</v>
      </c>
      <c r="R3" s="21" t="n">
        <v>50</v>
      </c>
      <c r="S3" s="21" t="n">
        <v>50</v>
      </c>
      <c r="T3" s="21" t="n">
        <v>50</v>
      </c>
      <c r="U3" s="21" t="n">
        <v>50</v>
      </c>
      <c r="V3" s="21" t="n">
        <v>30</v>
      </c>
      <c r="W3" s="21" t="n">
        <v>30</v>
      </c>
      <c r="X3" s="21" t="n">
        <v>80</v>
      </c>
      <c r="Y3" s="22" t="n">
        <v>80</v>
      </c>
      <c r="Z3" s="21" t="n">
        <v>80</v>
      </c>
      <c r="AA3" s="21" t="n">
        <v>80</v>
      </c>
      <c r="AB3" s="21" t="n">
        <v>70</v>
      </c>
      <c r="AC3" s="21" t="n">
        <v>80</v>
      </c>
      <c r="AD3" s="23" t="n">
        <f aca="false">SUM(F3:AC3)</f>
        <v>1340</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2" t="n">
        <v>25</v>
      </c>
      <c r="N4" s="31" t="n">
        <v>25</v>
      </c>
      <c r="O4" s="31" t="n">
        <v>25</v>
      </c>
      <c r="P4" s="31" t="n">
        <v>25</v>
      </c>
      <c r="Q4" s="31" t="n">
        <v>25</v>
      </c>
      <c r="R4" s="31" t="n">
        <v>25</v>
      </c>
      <c r="S4" s="31" t="n">
        <v>25</v>
      </c>
      <c r="T4" s="31" t="n">
        <v>25</v>
      </c>
      <c r="U4" s="31" t="n">
        <v>25</v>
      </c>
      <c r="V4" s="31" t="n">
        <v>25</v>
      </c>
      <c r="W4" s="31" t="n">
        <v>25</v>
      </c>
      <c r="X4" s="31" t="n">
        <v>25</v>
      </c>
      <c r="Y4" s="31" t="n">
        <v>25</v>
      </c>
      <c r="Z4" s="31" t="n">
        <v>25</v>
      </c>
      <c r="AA4" s="31" t="n">
        <v>25</v>
      </c>
      <c r="AB4" s="31" t="n">
        <v>25</v>
      </c>
      <c r="AC4" s="31" t="n">
        <v>25</v>
      </c>
      <c r="AD4" s="33" t="n">
        <f aca="false">SUM(F4:AC4)</f>
        <v>600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1" t="n">
        <v>0</v>
      </c>
      <c r="O5" s="31" t="n">
        <v>0</v>
      </c>
      <c r="P5" s="31" t="n">
        <v>0</v>
      </c>
      <c r="Q5" s="31" t="n">
        <v>0</v>
      </c>
      <c r="R5" s="31" t="n">
        <v>0</v>
      </c>
      <c r="S5" s="31" t="n">
        <v>0</v>
      </c>
      <c r="T5" s="31" t="n">
        <v>0</v>
      </c>
      <c r="U5" s="31" t="n">
        <v>0</v>
      </c>
      <c r="V5" s="31" t="n">
        <v>0</v>
      </c>
      <c r="W5" s="31" t="n">
        <v>0</v>
      </c>
      <c r="X5" s="31" t="n">
        <v>0</v>
      </c>
      <c r="Y5" s="31" t="n">
        <v>0</v>
      </c>
      <c r="Z5" s="31" t="n">
        <v>0</v>
      </c>
      <c r="AA5" s="31" t="n">
        <v>0</v>
      </c>
      <c r="AB5" s="31" t="n">
        <v>0</v>
      </c>
      <c r="AC5" s="31"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1"/>
      <c r="O6" s="31"/>
      <c r="P6" s="31"/>
      <c r="Q6" s="31"/>
      <c r="R6" s="31"/>
      <c r="S6" s="31"/>
      <c r="T6" s="31"/>
      <c r="U6" s="31"/>
      <c r="V6" s="31"/>
      <c r="W6" s="31"/>
      <c r="X6" s="31"/>
      <c r="Y6" s="31"/>
      <c r="Z6" s="31"/>
      <c r="AA6" s="31"/>
      <c r="AB6" s="31"/>
      <c r="AC6" s="31"/>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1" t="n">
        <v>-103</v>
      </c>
      <c r="G7" s="31" t="n">
        <v>-103</v>
      </c>
      <c r="H7" s="31" t="n">
        <v>-103</v>
      </c>
      <c r="I7" s="31" t="n">
        <v>-103</v>
      </c>
      <c r="J7" s="31" t="n">
        <v>-103</v>
      </c>
      <c r="K7" s="31" t="n">
        <v>-103</v>
      </c>
      <c r="L7" s="31" t="n">
        <v>-103</v>
      </c>
      <c r="M7" s="31" t="n">
        <v>-103</v>
      </c>
      <c r="N7" s="31" t="n">
        <v>-103</v>
      </c>
      <c r="O7" s="31" t="n">
        <v>-103</v>
      </c>
      <c r="P7" s="31" t="n">
        <v>-103</v>
      </c>
      <c r="Q7" s="31" t="n">
        <v>-103</v>
      </c>
      <c r="R7" s="31" t="n">
        <v>-103</v>
      </c>
      <c r="S7" s="31" t="n">
        <v>-103</v>
      </c>
      <c r="T7" s="31" t="n">
        <v>-103</v>
      </c>
      <c r="U7" s="31" t="n">
        <v>-103</v>
      </c>
      <c r="V7" s="31" t="n">
        <v>-103</v>
      </c>
      <c r="W7" s="31" t="n">
        <v>-103</v>
      </c>
      <c r="X7" s="31" t="n">
        <v>-103</v>
      </c>
      <c r="Y7" s="31" t="n">
        <v>-103</v>
      </c>
      <c r="Z7" s="31" t="n">
        <v>-103</v>
      </c>
      <c r="AA7" s="31" t="n">
        <v>-103</v>
      </c>
      <c r="AB7" s="31" t="n">
        <v>-103</v>
      </c>
      <c r="AC7" s="31" t="n">
        <v>-103</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1.25" hidden="false" customHeight="true" outlineLevel="0" collapsed="false">
      <c r="A8" s="36"/>
      <c r="B8" s="37"/>
      <c r="C8" s="37"/>
      <c r="D8" s="37"/>
      <c r="E8" s="38"/>
      <c r="F8" s="31"/>
      <c r="G8" s="31"/>
      <c r="H8" s="31"/>
      <c r="I8" s="31"/>
      <c r="J8" s="31"/>
      <c r="K8" s="31"/>
      <c r="L8" s="31"/>
      <c r="M8" s="31"/>
      <c r="N8" s="31"/>
      <c r="O8" s="31"/>
      <c r="P8" s="31"/>
      <c r="Q8" s="31"/>
      <c r="R8" s="31"/>
      <c r="S8" s="31"/>
      <c r="T8" s="31"/>
      <c r="U8" s="31"/>
      <c r="V8" s="31"/>
      <c r="W8" s="31"/>
      <c r="X8" s="31"/>
      <c r="Y8" s="31"/>
      <c r="Z8" s="31"/>
      <c r="AA8" s="31"/>
      <c r="AB8" s="31"/>
      <c r="AC8" s="31"/>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t="s">
        <v>16</v>
      </c>
      <c r="B9" s="37"/>
      <c r="C9" s="44"/>
      <c r="D9" s="37"/>
      <c r="E9" s="39"/>
      <c r="F9" s="31" t="n">
        <v>50</v>
      </c>
      <c r="G9" s="31" t="n">
        <v>50</v>
      </c>
      <c r="H9" s="31" t="n">
        <v>50</v>
      </c>
      <c r="I9" s="31" t="n">
        <v>50</v>
      </c>
      <c r="J9" s="31" t="n">
        <v>50</v>
      </c>
      <c r="K9" s="31" t="n">
        <v>50</v>
      </c>
      <c r="L9" s="31" t="n">
        <v>50</v>
      </c>
      <c r="M9" s="31"/>
      <c r="N9" s="31"/>
      <c r="O9" s="31"/>
      <c r="P9" s="31"/>
      <c r="Q9" s="31"/>
      <c r="R9" s="31"/>
      <c r="S9" s="31"/>
      <c r="T9" s="31"/>
      <c r="U9" s="31"/>
      <c r="V9" s="31"/>
      <c r="W9" s="31"/>
      <c r="X9" s="31"/>
      <c r="Y9" s="31"/>
      <c r="Z9" s="31"/>
      <c r="AA9" s="31"/>
      <c r="AB9" s="31"/>
      <c r="AC9" s="31" t="n">
        <v>50</v>
      </c>
      <c r="AD9" s="33" t="n">
        <f aca="false">SUM(F9:AC9)</f>
        <v>400</v>
      </c>
      <c r="AE9" s="45"/>
      <c r="AF9" s="46"/>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row>
    <row r="10" customFormat="false" ht="12.75" hidden="false" customHeight="false" outlineLevel="0" collapsed="false">
      <c r="A10" s="36" t="s">
        <v>17</v>
      </c>
      <c r="B10" s="37"/>
      <c r="C10" s="44" t="s">
        <v>11</v>
      </c>
      <c r="D10" s="37"/>
      <c r="E10" s="39"/>
      <c r="F10" s="31" t="n">
        <v>175</v>
      </c>
      <c r="G10" s="31" t="n">
        <v>175</v>
      </c>
      <c r="H10" s="31" t="n">
        <v>175</v>
      </c>
      <c r="I10" s="31" t="n">
        <v>175</v>
      </c>
      <c r="J10" s="31" t="n">
        <v>175</v>
      </c>
      <c r="K10" s="31" t="n">
        <v>175</v>
      </c>
      <c r="L10" s="31" t="n">
        <v>175</v>
      </c>
      <c r="M10" s="31"/>
      <c r="N10" s="31"/>
      <c r="O10" s="31"/>
      <c r="P10" s="31"/>
      <c r="Q10" s="31"/>
      <c r="R10" s="31"/>
      <c r="S10" s="31"/>
      <c r="T10" s="31"/>
      <c r="U10" s="31"/>
      <c r="V10" s="31"/>
      <c r="W10" s="31"/>
      <c r="X10" s="31"/>
      <c r="Y10" s="31"/>
      <c r="Z10" s="31"/>
      <c r="AA10" s="31"/>
      <c r="AB10" s="31"/>
      <c r="AC10" s="31" t="n">
        <v>175</v>
      </c>
      <c r="AD10" s="33" t="n">
        <f aca="false">SUM(F10:AC10)</f>
        <v>1400</v>
      </c>
      <c r="AE10" s="45"/>
      <c r="AF10" s="46"/>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6" t="s">
        <v>13</v>
      </c>
      <c r="B11" s="44"/>
      <c r="C11" s="44" t="s">
        <v>11</v>
      </c>
      <c r="D11" s="37"/>
      <c r="E11" s="39"/>
      <c r="F11" s="31" t="n">
        <v>3</v>
      </c>
      <c r="G11" s="31" t="n">
        <v>3</v>
      </c>
      <c r="H11" s="31" t="n">
        <v>3</v>
      </c>
      <c r="I11" s="31" t="n">
        <v>3</v>
      </c>
      <c r="J11" s="31" t="n">
        <v>3</v>
      </c>
      <c r="K11" s="31" t="n">
        <v>3</v>
      </c>
      <c r="L11" s="31" t="n">
        <v>3</v>
      </c>
      <c r="M11" s="31"/>
      <c r="N11" s="31"/>
      <c r="O11" s="31"/>
      <c r="P11" s="31"/>
      <c r="Q11" s="31"/>
      <c r="R11" s="31"/>
      <c r="S11" s="31"/>
      <c r="T11" s="31"/>
      <c r="U11" s="31"/>
      <c r="V11" s="31"/>
      <c r="W11" s="31"/>
      <c r="X11" s="31"/>
      <c r="Y11" s="31"/>
      <c r="Z11" s="31"/>
      <c r="AA11" s="31"/>
      <c r="AB11" s="31"/>
      <c r="AC11" s="31" t="n">
        <v>3</v>
      </c>
      <c r="AD11" s="33" t="n">
        <f aca="false">SUM(E11:AC11)</f>
        <v>24</v>
      </c>
      <c r="AE11" s="45" t="n">
        <f aca="false">AD11*D11</f>
        <v>0</v>
      </c>
      <c r="AF11" s="46" t="str">
        <f aca="false">IF(AD11&lt;0,"buy","sell")</f>
        <v>sell</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6" t="s">
        <v>18</v>
      </c>
      <c r="B12" s="44"/>
      <c r="C12" s="44" t="s">
        <v>11</v>
      </c>
      <c r="D12" s="37"/>
      <c r="E12" s="39"/>
      <c r="F12" s="31" t="n">
        <v>25</v>
      </c>
      <c r="G12" s="31" t="n">
        <v>25</v>
      </c>
      <c r="H12" s="31" t="n">
        <v>25</v>
      </c>
      <c r="I12" s="31" t="n">
        <v>25</v>
      </c>
      <c r="J12" s="31" t="n">
        <v>25</v>
      </c>
      <c r="K12" s="31" t="n">
        <v>25</v>
      </c>
      <c r="L12" s="31" t="n">
        <v>25</v>
      </c>
      <c r="M12" s="31"/>
      <c r="N12" s="31"/>
      <c r="O12" s="31"/>
      <c r="P12" s="31"/>
      <c r="Q12" s="31"/>
      <c r="R12" s="31"/>
      <c r="S12" s="31"/>
      <c r="T12" s="31"/>
      <c r="U12" s="31"/>
      <c r="V12" s="31"/>
      <c r="W12" s="31"/>
      <c r="X12" s="31"/>
      <c r="Y12" s="31"/>
      <c r="Z12" s="31"/>
      <c r="AA12" s="31"/>
      <c r="AB12" s="31"/>
      <c r="AC12" s="31" t="n">
        <v>25</v>
      </c>
      <c r="AD12" s="33" t="n">
        <f aca="false">SUM(E12:AC12)</f>
        <v>200</v>
      </c>
      <c r="AE12" s="45" t="n">
        <f aca="false">AD12*D12</f>
        <v>0</v>
      </c>
      <c r="AF12" s="46" t="str">
        <f aca="false">IF(AD12&lt;0,"buy","sell")</f>
        <v>sell</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1.25" hidden="false" customHeight="true" outlineLevel="0" collapsed="false">
      <c r="A13" s="36"/>
      <c r="B13" s="37"/>
      <c r="C13" s="37"/>
      <c r="D13" s="37"/>
      <c r="E13" s="38"/>
      <c r="F13" s="31"/>
      <c r="G13" s="31"/>
      <c r="H13" s="31"/>
      <c r="I13" s="31"/>
      <c r="J13" s="31"/>
      <c r="K13" s="31"/>
      <c r="L13" s="31"/>
      <c r="M13" s="32"/>
      <c r="N13" s="31"/>
      <c r="O13" s="31"/>
      <c r="P13" s="31"/>
      <c r="Q13" s="31"/>
      <c r="R13" s="31"/>
      <c r="S13" s="31"/>
      <c r="T13" s="31"/>
      <c r="U13" s="31"/>
      <c r="V13" s="31"/>
      <c r="W13" s="31"/>
      <c r="X13" s="31"/>
      <c r="Y13" s="31"/>
      <c r="Z13" s="31"/>
      <c r="AA13" s="31"/>
      <c r="AB13" s="31"/>
      <c r="AC13" s="31"/>
      <c r="AD13" s="33" t="n">
        <f aca="false">SUM(E13:AC13)</f>
        <v>0</v>
      </c>
      <c r="AE13" s="45"/>
      <c r="AF13" s="4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7" t="s">
        <v>19</v>
      </c>
      <c r="B14" s="48"/>
      <c r="C14" s="48"/>
      <c r="D14" s="49"/>
      <c r="E14" s="50"/>
      <c r="F14" s="51"/>
      <c r="G14" s="51"/>
      <c r="H14" s="51"/>
      <c r="I14" s="51"/>
      <c r="J14" s="51"/>
      <c r="K14" s="51"/>
      <c r="L14" s="51"/>
      <c r="M14" s="52"/>
      <c r="N14" s="51"/>
      <c r="O14" s="51"/>
      <c r="P14" s="51"/>
      <c r="Q14" s="51"/>
      <c r="R14" s="51"/>
      <c r="S14" s="51"/>
      <c r="T14" s="51"/>
      <c r="U14" s="51"/>
      <c r="V14" s="51"/>
      <c r="W14" s="51"/>
      <c r="X14" s="51"/>
      <c r="Y14" s="51"/>
      <c r="Z14" s="51"/>
      <c r="AA14" s="51"/>
      <c r="AB14" s="51"/>
      <c r="AC14" s="51"/>
      <c r="AD14" s="53"/>
      <c r="AE14" s="54"/>
      <c r="AF14" s="55"/>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6" t="s">
        <v>20</v>
      </c>
      <c r="B15" s="57"/>
      <c r="C15" s="58"/>
      <c r="D15" s="57"/>
      <c r="E15" s="59"/>
      <c r="F15" s="60"/>
      <c r="G15" s="60"/>
      <c r="H15" s="60"/>
      <c r="I15" s="60"/>
      <c r="J15" s="60"/>
      <c r="K15" s="60"/>
      <c r="L15" s="60"/>
      <c r="M15" s="60"/>
      <c r="N15" s="60"/>
      <c r="O15" s="60"/>
      <c r="P15" s="60"/>
      <c r="Q15" s="60"/>
      <c r="R15" s="60"/>
      <c r="S15" s="60"/>
      <c r="T15" s="60"/>
      <c r="U15" s="60"/>
      <c r="V15" s="60"/>
      <c r="W15" s="60"/>
      <c r="X15" s="60"/>
      <c r="Y15" s="60"/>
      <c r="Z15" s="60"/>
      <c r="AA15" s="60"/>
      <c r="AB15" s="60"/>
      <c r="AC15" s="60"/>
      <c r="AD15" s="57"/>
      <c r="AE15" s="61"/>
      <c r="AF15" s="61"/>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2" t="s">
        <v>21</v>
      </c>
      <c r="B16" s="63" t="s">
        <v>22</v>
      </c>
      <c r="C16" s="63" t="s">
        <v>11</v>
      </c>
      <c r="D16" s="64" t="n">
        <f aca="false">F103</f>
        <v>-0.25</v>
      </c>
      <c r="E16" s="64"/>
      <c r="F16" s="65" t="n">
        <v>0</v>
      </c>
      <c r="G16" s="66"/>
      <c r="H16" s="65"/>
      <c r="I16" s="65"/>
      <c r="J16" s="65"/>
      <c r="K16" s="65"/>
      <c r="L16" s="65"/>
      <c r="M16" s="65"/>
      <c r="N16" s="65"/>
      <c r="O16" s="65"/>
      <c r="P16" s="65"/>
      <c r="Q16" s="65"/>
      <c r="R16" s="65"/>
      <c r="S16" s="65"/>
      <c r="T16" s="65"/>
      <c r="U16" s="65"/>
      <c r="V16" s="65"/>
      <c r="W16" s="65"/>
      <c r="X16" s="65"/>
      <c r="Y16" s="65"/>
      <c r="Z16" s="65"/>
      <c r="AA16" s="65"/>
      <c r="AB16" s="65"/>
      <c r="AC16" s="67"/>
      <c r="AD16" s="68" t="n">
        <f aca="false">SUM(F16:AC16)</f>
        <v>0</v>
      </c>
      <c r="AE16" s="69" t="n">
        <f aca="false">AD16*D16</f>
        <v>-0</v>
      </c>
      <c r="AF16" s="70"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2" t="s">
        <v>21</v>
      </c>
      <c r="B17" s="63" t="s">
        <v>22</v>
      </c>
      <c r="C17" s="63" t="s">
        <v>11</v>
      </c>
      <c r="D17" s="64" t="n">
        <f aca="false">F104</f>
        <v>-0.25</v>
      </c>
      <c r="E17" s="64"/>
      <c r="F17" s="65"/>
      <c r="G17" s="65"/>
      <c r="H17" s="65"/>
      <c r="I17" s="65"/>
      <c r="J17" s="65"/>
      <c r="K17" s="65"/>
      <c r="L17" s="65"/>
      <c r="M17" s="65"/>
      <c r="N17" s="65"/>
      <c r="O17" s="65"/>
      <c r="P17" s="65"/>
      <c r="Q17" s="65"/>
      <c r="R17" s="65"/>
      <c r="S17" s="65"/>
      <c r="T17" s="65"/>
      <c r="U17" s="65"/>
      <c r="V17" s="65"/>
      <c r="W17" s="65"/>
      <c r="X17" s="65"/>
      <c r="Y17" s="65"/>
      <c r="Z17" s="65"/>
      <c r="AA17" s="65"/>
      <c r="AB17" s="67"/>
      <c r="AC17" s="67"/>
      <c r="AD17" s="68" t="n">
        <f aca="false">SUM(F17:AC17)</f>
        <v>0</v>
      </c>
      <c r="AE17" s="69" t="n">
        <f aca="false">AD17*D17</f>
        <v>-0</v>
      </c>
      <c r="AF17" s="70"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2" t="s">
        <v>21</v>
      </c>
      <c r="B18" s="63" t="s">
        <v>22</v>
      </c>
      <c r="C18" s="63" t="s">
        <v>11</v>
      </c>
      <c r="D18" s="64" t="n">
        <f aca="false">F105</f>
        <v>-0.25</v>
      </c>
      <c r="E18" s="64"/>
      <c r="F18" s="65"/>
      <c r="G18" s="66"/>
      <c r="H18" s="65"/>
      <c r="I18" s="65"/>
      <c r="J18" s="65"/>
      <c r="K18" s="65"/>
      <c r="L18" s="65"/>
      <c r="M18" s="65"/>
      <c r="N18" s="65"/>
      <c r="O18" s="65"/>
      <c r="P18" s="65"/>
      <c r="Q18" s="65"/>
      <c r="R18" s="65"/>
      <c r="S18" s="65"/>
      <c r="T18" s="65"/>
      <c r="U18" s="65"/>
      <c r="V18" s="65"/>
      <c r="W18" s="65"/>
      <c r="X18" s="65"/>
      <c r="Y18" s="65"/>
      <c r="Z18" s="65"/>
      <c r="AA18" s="65"/>
      <c r="AB18" s="65"/>
      <c r="AC18" s="67"/>
      <c r="AD18" s="68" t="n">
        <f aca="false">SUM(F18:AC18)</f>
        <v>0</v>
      </c>
      <c r="AE18" s="69" t="n">
        <f aca="false">AD18*D18</f>
        <v>-0</v>
      </c>
      <c r="AF18" s="70"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2" t="s">
        <v>21</v>
      </c>
      <c r="B19" s="63" t="s">
        <v>22</v>
      </c>
      <c r="C19" s="63" t="s">
        <v>11</v>
      </c>
      <c r="D19" s="64" t="n">
        <f aca="false">F106</f>
        <v>-0.25</v>
      </c>
      <c r="E19" s="64"/>
      <c r="F19" s="65"/>
      <c r="G19" s="66"/>
      <c r="H19" s="65"/>
      <c r="I19" s="65"/>
      <c r="J19" s="65"/>
      <c r="K19" s="65"/>
      <c r="L19" s="65"/>
      <c r="M19" s="65"/>
      <c r="N19" s="65"/>
      <c r="O19" s="65"/>
      <c r="P19" s="65"/>
      <c r="Q19" s="65"/>
      <c r="R19" s="65"/>
      <c r="S19" s="65"/>
      <c r="T19" s="65"/>
      <c r="U19" s="65"/>
      <c r="V19" s="65"/>
      <c r="W19" s="65"/>
      <c r="X19" s="65"/>
      <c r="Y19" s="65"/>
      <c r="Z19" s="65"/>
      <c r="AA19" s="65"/>
      <c r="AB19" s="65"/>
      <c r="AC19" s="67"/>
      <c r="AD19" s="68" t="n">
        <f aca="false">SUM(F19:AC19)</f>
        <v>0</v>
      </c>
      <c r="AE19" s="69" t="n">
        <f aca="false">AD19*D19</f>
        <v>-0</v>
      </c>
      <c r="AF19" s="70"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2" t="s">
        <v>21</v>
      </c>
      <c r="B20" s="63" t="s">
        <v>22</v>
      </c>
      <c r="C20" s="63" t="s">
        <v>11</v>
      </c>
      <c r="D20" s="64" t="n">
        <f aca="false">F107</f>
        <v>-0.25</v>
      </c>
      <c r="E20" s="64"/>
      <c r="F20" s="65"/>
      <c r="G20" s="66"/>
      <c r="H20" s="65"/>
      <c r="I20" s="65"/>
      <c r="J20" s="65"/>
      <c r="K20" s="65"/>
      <c r="L20" s="65"/>
      <c r="M20" s="65"/>
      <c r="N20" s="65"/>
      <c r="O20" s="65"/>
      <c r="P20" s="65"/>
      <c r="Q20" s="65"/>
      <c r="R20" s="65"/>
      <c r="S20" s="65"/>
      <c r="T20" s="65"/>
      <c r="U20" s="65"/>
      <c r="V20" s="65"/>
      <c r="W20" s="65"/>
      <c r="X20" s="65"/>
      <c r="Y20" s="65"/>
      <c r="Z20" s="65"/>
      <c r="AA20" s="65"/>
      <c r="AB20" s="65"/>
      <c r="AC20" s="67"/>
      <c r="AD20" s="68" t="n">
        <f aca="false">SUM(F20:AC20)</f>
        <v>0</v>
      </c>
      <c r="AE20" s="69" t="n">
        <f aca="false">AD20*D20</f>
        <v>-0</v>
      </c>
      <c r="AF20" s="70"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2" t="s">
        <v>21</v>
      </c>
      <c r="B21" s="63" t="s">
        <v>22</v>
      </c>
      <c r="C21" s="63" t="s">
        <v>11</v>
      </c>
      <c r="D21" s="64" t="n">
        <f aca="false">F108</f>
        <v>-0.25</v>
      </c>
      <c r="E21" s="64"/>
      <c r="F21" s="65"/>
      <c r="G21" s="66"/>
      <c r="H21" s="65"/>
      <c r="I21" s="65"/>
      <c r="J21" s="65"/>
      <c r="K21" s="65"/>
      <c r="L21" s="65"/>
      <c r="M21" s="65"/>
      <c r="N21" s="65"/>
      <c r="O21" s="65"/>
      <c r="P21" s="65"/>
      <c r="Q21" s="65"/>
      <c r="R21" s="65"/>
      <c r="S21" s="65"/>
      <c r="T21" s="65"/>
      <c r="U21" s="65"/>
      <c r="V21" s="65"/>
      <c r="W21" s="65"/>
      <c r="X21" s="65"/>
      <c r="Y21" s="65"/>
      <c r="Z21" s="65"/>
      <c r="AA21" s="65"/>
      <c r="AB21" s="65"/>
      <c r="AC21" s="65"/>
      <c r="AD21" s="68" t="n">
        <f aca="false">SUM(F21:AC21)</f>
        <v>0</v>
      </c>
      <c r="AE21" s="69" t="n">
        <f aca="false">AD21*D21</f>
        <v>-0</v>
      </c>
      <c r="AF21" s="70"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2" t="s">
        <v>21</v>
      </c>
      <c r="B22" s="63" t="s">
        <v>22</v>
      </c>
      <c r="C22" s="63" t="s">
        <v>11</v>
      </c>
      <c r="D22" s="64" t="n">
        <f aca="false">F109</f>
        <v>-0.25</v>
      </c>
      <c r="E22" s="64"/>
      <c r="F22" s="65"/>
      <c r="G22" s="66"/>
      <c r="H22" s="65"/>
      <c r="I22" s="65"/>
      <c r="J22" s="65"/>
      <c r="K22" s="65"/>
      <c r="L22" s="65"/>
      <c r="M22" s="65"/>
      <c r="N22" s="65"/>
      <c r="O22" s="65"/>
      <c r="P22" s="65"/>
      <c r="Q22" s="65"/>
      <c r="R22" s="65"/>
      <c r="S22" s="65"/>
      <c r="T22" s="65"/>
      <c r="U22" s="65"/>
      <c r="V22" s="65"/>
      <c r="W22" s="65"/>
      <c r="X22" s="65"/>
      <c r="Y22" s="65"/>
      <c r="Z22" s="65"/>
      <c r="AA22" s="65"/>
      <c r="AB22" s="65"/>
      <c r="AC22" s="65"/>
      <c r="AD22" s="68" t="n">
        <f aca="false">SUM(F22:AC22)</f>
        <v>0</v>
      </c>
      <c r="AE22" s="69" t="n">
        <f aca="false">AD22*D22</f>
        <v>-0</v>
      </c>
      <c r="AF22" s="70"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2" t="s">
        <v>21</v>
      </c>
      <c r="B23" s="63" t="s">
        <v>22</v>
      </c>
      <c r="C23" s="63" t="s">
        <v>11</v>
      </c>
      <c r="D23" s="64" t="n">
        <f aca="false">F110</f>
        <v>-0.25</v>
      </c>
      <c r="E23" s="64"/>
      <c r="F23" s="65"/>
      <c r="G23" s="66"/>
      <c r="H23" s="65"/>
      <c r="I23" s="65"/>
      <c r="J23" s="65"/>
      <c r="K23" s="65"/>
      <c r="L23" s="65"/>
      <c r="M23" s="65"/>
      <c r="N23" s="65"/>
      <c r="O23" s="65"/>
      <c r="P23" s="65"/>
      <c r="Q23" s="65"/>
      <c r="R23" s="65"/>
      <c r="S23" s="65"/>
      <c r="T23" s="65"/>
      <c r="U23" s="65"/>
      <c r="V23" s="65"/>
      <c r="W23" s="65"/>
      <c r="X23" s="65"/>
      <c r="Y23" s="65"/>
      <c r="Z23" s="65"/>
      <c r="AA23" s="65"/>
      <c r="AB23" s="65"/>
      <c r="AC23" s="65"/>
      <c r="AD23" s="68" t="n">
        <f aca="false">SUM(F23:AC23)</f>
        <v>0</v>
      </c>
      <c r="AE23" s="69" t="n">
        <f aca="false">AD23*D23</f>
        <v>-0</v>
      </c>
      <c r="AF23" s="70"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2" t="s">
        <v>21</v>
      </c>
      <c r="B24" s="63" t="s">
        <v>22</v>
      </c>
      <c r="C24" s="63" t="s">
        <v>11</v>
      </c>
      <c r="D24" s="64" t="n">
        <f aca="false">F111</f>
        <v>-0.25</v>
      </c>
      <c r="E24" s="64"/>
      <c r="F24" s="65"/>
      <c r="G24" s="66"/>
      <c r="H24" s="65"/>
      <c r="I24" s="65"/>
      <c r="J24" s="65"/>
      <c r="K24" s="65"/>
      <c r="L24" s="65"/>
      <c r="M24" s="65"/>
      <c r="N24" s="65"/>
      <c r="O24" s="65"/>
      <c r="P24" s="65"/>
      <c r="Q24" s="65"/>
      <c r="R24" s="65"/>
      <c r="S24" s="65"/>
      <c r="T24" s="65"/>
      <c r="U24" s="65"/>
      <c r="V24" s="65"/>
      <c r="W24" s="65"/>
      <c r="X24" s="65"/>
      <c r="Y24" s="65"/>
      <c r="Z24" s="65"/>
      <c r="AA24" s="65"/>
      <c r="AB24" s="65"/>
      <c r="AC24" s="65"/>
      <c r="AD24" s="68" t="n">
        <f aca="false">SUM(F24:AC24)</f>
        <v>0</v>
      </c>
      <c r="AE24" s="69" t="n">
        <f aca="false">AD24*D24</f>
        <v>-0</v>
      </c>
      <c r="AF24" s="70"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2" t="s">
        <v>21</v>
      </c>
      <c r="B25" s="63" t="s">
        <v>22</v>
      </c>
      <c r="C25" s="63" t="s">
        <v>11</v>
      </c>
      <c r="D25" s="64" t="n">
        <f aca="false">F112</f>
        <v>-0.25</v>
      </c>
      <c r="E25" s="64"/>
      <c r="F25" s="65"/>
      <c r="G25" s="66"/>
      <c r="H25" s="65"/>
      <c r="I25" s="65"/>
      <c r="J25" s="65"/>
      <c r="K25" s="65"/>
      <c r="L25" s="65"/>
      <c r="M25" s="65"/>
      <c r="N25" s="65"/>
      <c r="O25" s="65"/>
      <c r="P25" s="65"/>
      <c r="Q25" s="65"/>
      <c r="R25" s="65"/>
      <c r="S25" s="65"/>
      <c r="T25" s="65"/>
      <c r="U25" s="65"/>
      <c r="V25" s="65"/>
      <c r="W25" s="65"/>
      <c r="X25" s="65"/>
      <c r="Y25" s="65"/>
      <c r="Z25" s="65"/>
      <c r="AA25" s="65"/>
      <c r="AB25" s="65"/>
      <c r="AC25" s="65"/>
      <c r="AD25" s="68" t="n">
        <f aca="false">SUM(F25:AC25)</f>
        <v>0</v>
      </c>
      <c r="AE25" s="69" t="n">
        <f aca="false">AD25*D25</f>
        <v>-0</v>
      </c>
      <c r="AF25" s="70"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2" t="s">
        <v>21</v>
      </c>
      <c r="B26" s="63" t="s">
        <v>22</v>
      </c>
      <c r="C26" s="63" t="s">
        <v>11</v>
      </c>
      <c r="D26" s="64" t="n">
        <f aca="false">F113</f>
        <v>-0.25</v>
      </c>
      <c r="E26" s="64"/>
      <c r="F26" s="65"/>
      <c r="G26" s="66"/>
      <c r="H26" s="65"/>
      <c r="I26" s="65"/>
      <c r="J26" s="65"/>
      <c r="K26" s="65"/>
      <c r="L26" s="65"/>
      <c r="M26" s="65"/>
      <c r="N26" s="65"/>
      <c r="O26" s="65"/>
      <c r="P26" s="65"/>
      <c r="Q26" s="65"/>
      <c r="R26" s="65"/>
      <c r="S26" s="65"/>
      <c r="T26" s="65"/>
      <c r="U26" s="65"/>
      <c r="V26" s="65"/>
      <c r="W26" s="65"/>
      <c r="X26" s="65"/>
      <c r="Y26" s="65"/>
      <c r="Z26" s="65"/>
      <c r="AA26" s="65"/>
      <c r="AB26" s="65"/>
      <c r="AC26" s="65"/>
      <c r="AD26" s="68" t="n">
        <f aca="false">SUM(F26:AC26)</f>
        <v>0</v>
      </c>
      <c r="AE26" s="69" t="n">
        <f aca="false">AD26*D26</f>
        <v>-0</v>
      </c>
      <c r="AF26" s="70"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2" t="s">
        <v>21</v>
      </c>
      <c r="B27" s="63" t="s">
        <v>22</v>
      </c>
      <c r="C27" s="63" t="s">
        <v>11</v>
      </c>
      <c r="D27" s="64" t="n">
        <f aca="false">F114</f>
        <v>-0.25</v>
      </c>
      <c r="E27" s="64"/>
      <c r="F27" s="65"/>
      <c r="G27" s="66"/>
      <c r="H27" s="65"/>
      <c r="I27" s="65"/>
      <c r="J27" s="65"/>
      <c r="K27" s="65"/>
      <c r="L27" s="65"/>
      <c r="M27" s="65"/>
      <c r="N27" s="65"/>
      <c r="O27" s="65"/>
      <c r="P27" s="65"/>
      <c r="Q27" s="65"/>
      <c r="R27" s="65"/>
      <c r="S27" s="65"/>
      <c r="T27" s="65"/>
      <c r="U27" s="65"/>
      <c r="V27" s="65"/>
      <c r="W27" s="65"/>
      <c r="X27" s="65"/>
      <c r="Y27" s="65"/>
      <c r="Z27" s="65"/>
      <c r="AA27" s="65"/>
      <c r="AB27" s="65"/>
      <c r="AC27" s="65"/>
      <c r="AD27" s="68" t="n">
        <f aca="false">SUM(F27:AC27)</f>
        <v>0</v>
      </c>
      <c r="AE27" s="69" t="n">
        <f aca="false">AD27*D27</f>
        <v>-0</v>
      </c>
      <c r="AF27" s="70"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2" t="s">
        <v>21</v>
      </c>
      <c r="B28" s="63" t="s">
        <v>22</v>
      </c>
      <c r="C28" s="63" t="s">
        <v>11</v>
      </c>
      <c r="D28" s="64" t="n">
        <f aca="false">F115</f>
        <v>-0.25</v>
      </c>
      <c r="E28" s="64"/>
      <c r="F28" s="65"/>
      <c r="G28" s="66"/>
      <c r="H28" s="65"/>
      <c r="I28" s="65"/>
      <c r="J28" s="65"/>
      <c r="K28" s="65"/>
      <c r="L28" s="65"/>
      <c r="M28" s="65"/>
      <c r="N28" s="65"/>
      <c r="O28" s="65"/>
      <c r="P28" s="65"/>
      <c r="Q28" s="65"/>
      <c r="R28" s="65"/>
      <c r="S28" s="65"/>
      <c r="T28" s="65"/>
      <c r="U28" s="65"/>
      <c r="V28" s="65"/>
      <c r="W28" s="65"/>
      <c r="X28" s="65"/>
      <c r="Y28" s="65"/>
      <c r="Z28" s="65"/>
      <c r="AA28" s="65"/>
      <c r="AB28" s="65"/>
      <c r="AC28" s="65"/>
      <c r="AD28" s="68" t="n">
        <f aca="false">SUM(F28:AC28)</f>
        <v>0</v>
      </c>
      <c r="AE28" s="69" t="n">
        <f aca="false">AD28*D28</f>
        <v>-0</v>
      </c>
      <c r="AF28" s="70"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2" t="s">
        <v>21</v>
      </c>
      <c r="B29" s="63" t="s">
        <v>22</v>
      </c>
      <c r="C29" s="63" t="s">
        <v>11</v>
      </c>
      <c r="D29" s="64" t="n">
        <f aca="false">F116</f>
        <v>-0.25</v>
      </c>
      <c r="E29" s="64"/>
      <c r="F29" s="65"/>
      <c r="G29" s="66"/>
      <c r="H29" s="65"/>
      <c r="I29" s="65"/>
      <c r="J29" s="65"/>
      <c r="K29" s="65"/>
      <c r="L29" s="65"/>
      <c r="M29" s="65"/>
      <c r="N29" s="65"/>
      <c r="O29" s="65"/>
      <c r="P29" s="65"/>
      <c r="Q29" s="65"/>
      <c r="R29" s="65"/>
      <c r="S29" s="65"/>
      <c r="T29" s="65"/>
      <c r="U29" s="65"/>
      <c r="V29" s="65"/>
      <c r="W29" s="65"/>
      <c r="X29" s="65"/>
      <c r="Y29" s="65"/>
      <c r="Z29" s="65"/>
      <c r="AA29" s="65"/>
      <c r="AB29" s="65"/>
      <c r="AC29" s="65"/>
      <c r="AD29" s="68" t="n">
        <f aca="false">SUM(F29:AC29)</f>
        <v>0</v>
      </c>
      <c r="AE29" s="69" t="n">
        <f aca="false">AD29*D29</f>
        <v>-0</v>
      </c>
      <c r="AF29" s="70"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2" t="s">
        <v>21</v>
      </c>
      <c r="B30" s="63" t="s">
        <v>22</v>
      </c>
      <c r="C30" s="63" t="s">
        <v>11</v>
      </c>
      <c r="D30" s="64" t="n">
        <f aca="false">F117</f>
        <v>-0.25</v>
      </c>
      <c r="E30" s="64"/>
      <c r="F30" s="65"/>
      <c r="G30" s="66"/>
      <c r="H30" s="65"/>
      <c r="I30" s="65"/>
      <c r="J30" s="65"/>
      <c r="K30" s="65"/>
      <c r="L30" s="65"/>
      <c r="M30" s="65"/>
      <c r="N30" s="65"/>
      <c r="O30" s="65"/>
      <c r="P30" s="65"/>
      <c r="Q30" s="65"/>
      <c r="R30" s="65"/>
      <c r="S30" s="65"/>
      <c r="T30" s="65"/>
      <c r="U30" s="65"/>
      <c r="V30" s="65"/>
      <c r="W30" s="65"/>
      <c r="X30" s="65"/>
      <c r="Y30" s="65"/>
      <c r="Z30" s="65"/>
      <c r="AA30" s="65"/>
      <c r="AB30" s="65"/>
      <c r="AC30" s="65"/>
      <c r="AD30" s="68" t="n">
        <f aca="false">SUM(F30:AC30)</f>
        <v>0</v>
      </c>
      <c r="AE30" s="69" t="n">
        <f aca="false">AD30*D30</f>
        <v>-0</v>
      </c>
      <c r="AF30" s="70"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2" t="s">
        <v>21</v>
      </c>
      <c r="B31" s="63" t="s">
        <v>22</v>
      </c>
      <c r="C31" s="63" t="s">
        <v>11</v>
      </c>
      <c r="D31" s="64" t="n">
        <f aca="false">F118</f>
        <v>-0.25</v>
      </c>
      <c r="E31" s="64"/>
      <c r="F31" s="65"/>
      <c r="G31" s="66"/>
      <c r="H31" s="65"/>
      <c r="I31" s="65"/>
      <c r="J31" s="65"/>
      <c r="K31" s="65"/>
      <c r="L31" s="65"/>
      <c r="M31" s="65"/>
      <c r="N31" s="65"/>
      <c r="O31" s="65"/>
      <c r="P31" s="65"/>
      <c r="Q31" s="65"/>
      <c r="R31" s="65"/>
      <c r="S31" s="65"/>
      <c r="T31" s="65"/>
      <c r="U31" s="65"/>
      <c r="V31" s="65"/>
      <c r="W31" s="65"/>
      <c r="X31" s="65"/>
      <c r="Y31" s="65"/>
      <c r="Z31" s="65"/>
      <c r="AA31" s="65"/>
      <c r="AB31" s="65"/>
      <c r="AC31" s="65"/>
      <c r="AD31" s="68" t="n">
        <f aca="false">SUM(F31:AC31)</f>
        <v>0</v>
      </c>
      <c r="AE31" s="69" t="n">
        <f aca="false">AD31*D31</f>
        <v>-0</v>
      </c>
      <c r="AF31" s="70"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2" t="s">
        <v>21</v>
      </c>
      <c r="B32" s="63" t="s">
        <v>22</v>
      </c>
      <c r="C32" s="63" t="s">
        <v>11</v>
      </c>
      <c r="D32" s="64" t="n">
        <f aca="false">F119</f>
        <v>-0.25</v>
      </c>
      <c r="E32" s="64"/>
      <c r="F32" s="65"/>
      <c r="G32" s="66"/>
      <c r="H32" s="65"/>
      <c r="I32" s="65"/>
      <c r="J32" s="65"/>
      <c r="K32" s="65"/>
      <c r="L32" s="65"/>
      <c r="M32" s="65"/>
      <c r="N32" s="65"/>
      <c r="O32" s="65"/>
      <c r="P32" s="65"/>
      <c r="Q32" s="65"/>
      <c r="R32" s="65"/>
      <c r="S32" s="65"/>
      <c r="T32" s="65"/>
      <c r="U32" s="65"/>
      <c r="V32" s="65"/>
      <c r="W32" s="65"/>
      <c r="X32" s="65"/>
      <c r="Y32" s="65"/>
      <c r="Z32" s="65"/>
      <c r="AA32" s="71"/>
      <c r="AB32" s="65"/>
      <c r="AC32" s="65"/>
      <c r="AD32" s="68" t="n">
        <f aca="false">SUM(F32:AC32)</f>
        <v>0</v>
      </c>
      <c r="AE32" s="69" t="n">
        <f aca="false">AD32*D32</f>
        <v>-0</v>
      </c>
      <c r="AF32" s="70"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2" t="s">
        <v>21</v>
      </c>
      <c r="B33" s="63" t="s">
        <v>22</v>
      </c>
      <c r="C33" s="63" t="s">
        <v>11</v>
      </c>
      <c r="D33" s="64" t="n">
        <f aca="false">F120</f>
        <v>-0.25</v>
      </c>
      <c r="E33" s="64"/>
      <c r="F33" s="65"/>
      <c r="G33" s="66"/>
      <c r="H33" s="65"/>
      <c r="I33" s="65"/>
      <c r="J33" s="65"/>
      <c r="K33" s="65"/>
      <c r="L33" s="65"/>
      <c r="M33" s="65"/>
      <c r="N33" s="65"/>
      <c r="O33" s="65"/>
      <c r="P33" s="65"/>
      <c r="Q33" s="65"/>
      <c r="R33" s="65"/>
      <c r="S33" s="65"/>
      <c r="T33" s="65"/>
      <c r="U33" s="65"/>
      <c r="V33" s="65"/>
      <c r="W33" s="65"/>
      <c r="X33" s="65"/>
      <c r="Y33" s="65"/>
      <c r="Z33" s="65"/>
      <c r="AA33" s="65"/>
      <c r="AB33" s="65"/>
      <c r="AC33" s="65"/>
      <c r="AD33" s="68" t="n">
        <f aca="false">SUM(F33:AC33)</f>
        <v>0</v>
      </c>
      <c r="AE33" s="69" t="n">
        <f aca="false">AD33*D33</f>
        <v>-0</v>
      </c>
      <c r="AF33" s="70"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2" t="s">
        <v>21</v>
      </c>
      <c r="B34" s="63" t="s">
        <v>22</v>
      </c>
      <c r="C34" s="63" t="s">
        <v>11</v>
      </c>
      <c r="D34" s="64" t="n">
        <f aca="false">F121</f>
        <v>-0.25</v>
      </c>
      <c r="E34" s="64"/>
      <c r="F34" s="65"/>
      <c r="G34" s="66"/>
      <c r="H34" s="65"/>
      <c r="I34" s="65"/>
      <c r="J34" s="65"/>
      <c r="K34" s="65"/>
      <c r="L34" s="65"/>
      <c r="M34" s="65"/>
      <c r="N34" s="65"/>
      <c r="O34" s="65"/>
      <c r="P34" s="65"/>
      <c r="Q34" s="65"/>
      <c r="R34" s="65"/>
      <c r="S34" s="65"/>
      <c r="T34" s="65"/>
      <c r="U34" s="65"/>
      <c r="V34" s="65"/>
      <c r="W34" s="65"/>
      <c r="X34" s="65"/>
      <c r="Y34" s="65"/>
      <c r="Z34" s="65"/>
      <c r="AA34" s="65"/>
      <c r="AB34" s="65"/>
      <c r="AC34" s="65"/>
      <c r="AD34" s="68" t="n">
        <f aca="false">SUM(F34:AC34)</f>
        <v>0</v>
      </c>
      <c r="AE34" s="69" t="n">
        <f aca="false">AD34*D34</f>
        <v>-0</v>
      </c>
      <c r="AF34" s="70"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2" t="s">
        <v>21</v>
      </c>
      <c r="B35" s="63" t="s">
        <v>22</v>
      </c>
      <c r="C35" s="63" t="s">
        <v>11</v>
      </c>
      <c r="D35" s="64" t="n">
        <f aca="false">F122</f>
        <v>-0.25</v>
      </c>
      <c r="E35" s="64"/>
      <c r="F35" s="65"/>
      <c r="G35" s="66"/>
      <c r="H35" s="65"/>
      <c r="I35" s="65"/>
      <c r="J35" s="65"/>
      <c r="K35" s="65"/>
      <c r="L35" s="65"/>
      <c r="M35" s="65"/>
      <c r="N35" s="65"/>
      <c r="O35" s="65"/>
      <c r="P35" s="65"/>
      <c r="Q35" s="65"/>
      <c r="R35" s="65"/>
      <c r="S35" s="65"/>
      <c r="T35" s="65"/>
      <c r="U35" s="65"/>
      <c r="V35" s="65"/>
      <c r="W35" s="65"/>
      <c r="X35" s="65"/>
      <c r="Y35" s="65"/>
      <c r="Z35" s="65"/>
      <c r="AA35" s="65"/>
      <c r="AB35" s="65"/>
      <c r="AC35" s="65"/>
      <c r="AD35" s="68" t="n">
        <f aca="false">SUM(F35:AC35)</f>
        <v>0</v>
      </c>
      <c r="AE35" s="69" t="n">
        <f aca="false">AD35*D35</f>
        <v>-0</v>
      </c>
      <c r="AF35" s="70"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2" t="s">
        <v>21</v>
      </c>
      <c r="B36" s="63" t="s">
        <v>22</v>
      </c>
      <c r="C36" s="63" t="s">
        <v>11</v>
      </c>
      <c r="D36" s="64" t="n">
        <f aca="false">F123</f>
        <v>-0.25</v>
      </c>
      <c r="E36" s="64"/>
      <c r="F36" s="65"/>
      <c r="G36" s="66"/>
      <c r="H36" s="65"/>
      <c r="I36" s="65"/>
      <c r="J36" s="65"/>
      <c r="K36" s="65"/>
      <c r="L36" s="65"/>
      <c r="M36" s="65"/>
      <c r="N36" s="65"/>
      <c r="O36" s="65"/>
      <c r="P36" s="65"/>
      <c r="Q36" s="65"/>
      <c r="R36" s="65"/>
      <c r="S36" s="65"/>
      <c r="T36" s="65"/>
      <c r="U36" s="65"/>
      <c r="V36" s="65"/>
      <c r="W36" s="65"/>
      <c r="X36" s="65"/>
      <c r="Y36" s="65"/>
      <c r="Z36" s="65"/>
      <c r="AA36" s="65"/>
      <c r="AB36" s="65"/>
      <c r="AC36" s="65"/>
      <c r="AD36" s="68" t="n">
        <f aca="false">SUM(F36:AC36)</f>
        <v>0</v>
      </c>
      <c r="AE36" s="69" t="n">
        <f aca="false">AD36*D36</f>
        <v>-0</v>
      </c>
      <c r="AF36" s="70"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2" t="s">
        <v>21</v>
      </c>
      <c r="B37" s="63" t="s">
        <v>22</v>
      </c>
      <c r="C37" s="63" t="s">
        <v>11</v>
      </c>
      <c r="D37" s="64" t="n">
        <f aca="false">F124</f>
        <v>-0.25</v>
      </c>
      <c r="E37" s="64"/>
      <c r="F37" s="65"/>
      <c r="G37" s="66"/>
      <c r="H37" s="65"/>
      <c r="I37" s="65"/>
      <c r="J37" s="65"/>
      <c r="K37" s="65"/>
      <c r="L37" s="65"/>
      <c r="M37" s="65"/>
      <c r="N37" s="65"/>
      <c r="O37" s="65"/>
      <c r="P37" s="65"/>
      <c r="Q37" s="65"/>
      <c r="R37" s="65"/>
      <c r="S37" s="65"/>
      <c r="T37" s="65"/>
      <c r="U37" s="65"/>
      <c r="V37" s="65"/>
      <c r="W37" s="65"/>
      <c r="X37" s="65"/>
      <c r="Y37" s="65"/>
      <c r="Z37" s="65"/>
      <c r="AA37" s="65"/>
      <c r="AB37" s="65"/>
      <c r="AC37" s="65"/>
      <c r="AD37" s="68" t="n">
        <f aca="false">SUM(F37:AC37)</f>
        <v>0</v>
      </c>
      <c r="AE37" s="69" t="n">
        <f aca="false">AD37*D37</f>
        <v>-0</v>
      </c>
      <c r="AF37" s="70"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2" t="s">
        <v>21</v>
      </c>
      <c r="B38" s="63" t="s">
        <v>22</v>
      </c>
      <c r="C38" s="63" t="s">
        <v>11</v>
      </c>
      <c r="D38" s="64" t="n">
        <f aca="false">F125</f>
        <v>-0.25</v>
      </c>
      <c r="E38" s="64"/>
      <c r="F38" s="65"/>
      <c r="G38" s="66"/>
      <c r="H38" s="65"/>
      <c r="I38" s="65"/>
      <c r="J38" s="65"/>
      <c r="K38" s="65"/>
      <c r="L38" s="65"/>
      <c r="M38" s="65"/>
      <c r="N38" s="65"/>
      <c r="O38" s="65"/>
      <c r="P38" s="65"/>
      <c r="Q38" s="65"/>
      <c r="R38" s="65"/>
      <c r="S38" s="65"/>
      <c r="T38" s="65"/>
      <c r="U38" s="65"/>
      <c r="V38" s="65"/>
      <c r="W38" s="65"/>
      <c r="X38" s="65"/>
      <c r="Y38" s="65"/>
      <c r="Z38" s="65"/>
      <c r="AA38" s="65"/>
      <c r="AB38" s="65"/>
      <c r="AC38" s="65"/>
      <c r="AD38" s="68" t="n">
        <f aca="false">SUM(F38:AC38)</f>
        <v>0</v>
      </c>
      <c r="AE38" s="69" t="n">
        <f aca="false">AD38*D38</f>
        <v>-0</v>
      </c>
      <c r="AF38" s="70"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2" t="s">
        <v>21</v>
      </c>
      <c r="B39" s="63" t="s">
        <v>22</v>
      </c>
      <c r="C39" s="63" t="s">
        <v>11</v>
      </c>
      <c r="D39" s="64" t="n">
        <f aca="false">F126</f>
        <v>-0.25</v>
      </c>
      <c r="E39" s="64"/>
      <c r="F39" s="65"/>
      <c r="G39" s="66"/>
      <c r="H39" s="65"/>
      <c r="I39" s="65"/>
      <c r="J39" s="65"/>
      <c r="K39" s="65"/>
      <c r="L39" s="65"/>
      <c r="M39" s="65"/>
      <c r="N39" s="65"/>
      <c r="O39" s="65"/>
      <c r="P39" s="65"/>
      <c r="Q39" s="65"/>
      <c r="R39" s="65"/>
      <c r="S39" s="65"/>
      <c r="T39" s="65"/>
      <c r="U39" s="65"/>
      <c r="V39" s="65"/>
      <c r="W39" s="65"/>
      <c r="X39" s="65"/>
      <c r="Y39" s="65"/>
      <c r="Z39" s="65"/>
      <c r="AA39" s="65"/>
      <c r="AB39" s="65"/>
      <c r="AC39" s="65"/>
      <c r="AD39" s="68" t="n">
        <f aca="false">SUM(F39:AC39)</f>
        <v>0</v>
      </c>
      <c r="AE39" s="69" t="n">
        <f aca="false">AD39*D39</f>
        <v>-0</v>
      </c>
      <c r="AF39" s="70"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2"/>
      <c r="B40" s="63"/>
      <c r="C40" s="63"/>
      <c r="D40" s="64"/>
      <c r="E40" s="64"/>
      <c r="F40" s="65"/>
      <c r="G40" s="66"/>
      <c r="H40" s="65"/>
      <c r="I40" s="65"/>
      <c r="J40" s="65"/>
      <c r="K40" s="65"/>
      <c r="L40" s="65"/>
      <c r="M40" s="65"/>
      <c r="N40" s="65"/>
      <c r="O40" s="65"/>
      <c r="P40" s="65"/>
      <c r="Q40" s="65"/>
      <c r="R40" s="65"/>
      <c r="S40" s="65"/>
      <c r="T40" s="65"/>
      <c r="U40" s="65"/>
      <c r="V40" s="65"/>
      <c r="W40" s="65"/>
      <c r="X40" s="65"/>
      <c r="Y40" s="65"/>
      <c r="Z40" s="65"/>
      <c r="AA40" s="65"/>
      <c r="AB40" s="65"/>
      <c r="AC40" s="65"/>
      <c r="AD40" s="68" t="n">
        <f aca="false">SUM(F40:AC40)</f>
        <v>0</v>
      </c>
      <c r="AE40" s="69" t="n">
        <f aca="false">AD40*D40</f>
        <v>0</v>
      </c>
      <c r="AF40" s="70"/>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2" t="s">
        <v>21</v>
      </c>
      <c r="B41" s="63" t="s">
        <v>22</v>
      </c>
      <c r="C41" s="63" t="s">
        <v>23</v>
      </c>
      <c r="D41" s="64" t="n">
        <f aca="false">F133</f>
        <v>-0.25</v>
      </c>
      <c r="E41" s="64"/>
      <c r="F41" s="65" t="n">
        <v>0</v>
      </c>
      <c r="G41" s="65"/>
      <c r="H41" s="65"/>
      <c r="I41" s="65"/>
      <c r="J41" s="65"/>
      <c r="K41" s="65"/>
      <c r="L41" s="65"/>
      <c r="M41" s="65"/>
      <c r="N41" s="65"/>
      <c r="O41" s="65"/>
      <c r="P41" s="65"/>
      <c r="Q41" s="65"/>
      <c r="R41" s="65"/>
      <c r="S41" s="65"/>
      <c r="T41" s="65"/>
      <c r="U41" s="65"/>
      <c r="V41" s="65"/>
      <c r="W41" s="65"/>
      <c r="X41" s="65"/>
      <c r="Y41" s="65"/>
      <c r="Z41" s="65"/>
      <c r="AA41" s="65"/>
      <c r="AB41" s="65"/>
      <c r="AC41" s="65"/>
      <c r="AD41" s="68" t="n">
        <f aca="false">SUM(F41:AC41)</f>
        <v>0</v>
      </c>
      <c r="AE41" s="69" t="n">
        <f aca="false">AD41*D41</f>
        <v>-0</v>
      </c>
      <c r="AF41" s="70"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2" t="s">
        <v>21</v>
      </c>
      <c r="B42" s="63" t="s">
        <v>22</v>
      </c>
      <c r="C42" s="63" t="s">
        <v>23</v>
      </c>
      <c r="D42" s="64" t="n">
        <f aca="false">F134</f>
        <v>-0.25</v>
      </c>
      <c r="E42" s="64"/>
      <c r="F42" s="65"/>
      <c r="G42" s="65"/>
      <c r="H42" s="65"/>
      <c r="I42" s="65"/>
      <c r="J42" s="65"/>
      <c r="K42" s="65"/>
      <c r="L42" s="65"/>
      <c r="M42" s="65"/>
      <c r="N42" s="65"/>
      <c r="O42" s="65"/>
      <c r="P42" s="65"/>
      <c r="Q42" s="65"/>
      <c r="R42" s="65"/>
      <c r="S42" s="65"/>
      <c r="T42" s="65"/>
      <c r="U42" s="65"/>
      <c r="V42" s="65"/>
      <c r="W42" s="65"/>
      <c r="X42" s="65"/>
      <c r="Y42" s="65"/>
      <c r="Z42" s="65"/>
      <c r="AA42" s="65"/>
      <c r="AB42" s="65"/>
      <c r="AC42" s="65"/>
      <c r="AD42" s="68" t="n">
        <f aca="false">SUM(F42:AC42)</f>
        <v>0</v>
      </c>
      <c r="AE42" s="69" t="n">
        <f aca="false">AD42*D42</f>
        <v>-0</v>
      </c>
      <c r="AF42" s="70"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2" t="s">
        <v>21</v>
      </c>
      <c r="B43" s="63" t="s">
        <v>22</v>
      </c>
      <c r="C43" s="63" t="s">
        <v>23</v>
      </c>
      <c r="D43" s="64" t="n">
        <f aca="false">F135</f>
        <v>-0.25</v>
      </c>
      <c r="E43" s="64"/>
      <c r="F43" s="65"/>
      <c r="G43" s="65"/>
      <c r="H43" s="65"/>
      <c r="I43" s="65"/>
      <c r="J43" s="65"/>
      <c r="K43" s="65"/>
      <c r="L43" s="65"/>
      <c r="M43" s="65"/>
      <c r="N43" s="65"/>
      <c r="O43" s="65"/>
      <c r="P43" s="65"/>
      <c r="Q43" s="65"/>
      <c r="R43" s="65"/>
      <c r="S43" s="65"/>
      <c r="T43" s="65"/>
      <c r="U43" s="65"/>
      <c r="V43" s="65"/>
      <c r="W43" s="65"/>
      <c r="X43" s="65"/>
      <c r="Y43" s="65"/>
      <c r="Z43" s="65"/>
      <c r="AA43" s="65"/>
      <c r="AB43" s="65"/>
      <c r="AC43" s="65"/>
      <c r="AD43" s="68" t="n">
        <f aca="false">SUM(F43:AC43)</f>
        <v>0</v>
      </c>
      <c r="AE43" s="69" t="n">
        <f aca="false">AD43*D43</f>
        <v>-0</v>
      </c>
      <c r="AF43" s="70"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2" t="s">
        <v>21</v>
      </c>
      <c r="B44" s="63" t="s">
        <v>22</v>
      </c>
      <c r="C44" s="63" t="s">
        <v>23</v>
      </c>
      <c r="D44" s="64" t="n">
        <f aca="false">F136</f>
        <v>-0.25</v>
      </c>
      <c r="E44" s="64"/>
      <c r="F44" s="65"/>
      <c r="G44" s="65"/>
      <c r="H44" s="65"/>
      <c r="I44" s="65"/>
      <c r="J44" s="65"/>
      <c r="K44" s="65"/>
      <c r="L44" s="65"/>
      <c r="M44" s="65"/>
      <c r="N44" s="65"/>
      <c r="O44" s="65"/>
      <c r="P44" s="65"/>
      <c r="Q44" s="65"/>
      <c r="R44" s="65"/>
      <c r="S44" s="65"/>
      <c r="T44" s="65"/>
      <c r="U44" s="65"/>
      <c r="V44" s="65"/>
      <c r="W44" s="65"/>
      <c r="X44" s="65"/>
      <c r="Y44" s="65"/>
      <c r="Z44" s="65"/>
      <c r="AA44" s="65"/>
      <c r="AB44" s="65"/>
      <c r="AC44" s="65"/>
      <c r="AD44" s="68" t="n">
        <f aca="false">SUM(F44:AC44)</f>
        <v>0</v>
      </c>
      <c r="AE44" s="69" t="n">
        <f aca="false">AD44*D44</f>
        <v>-0</v>
      </c>
      <c r="AF44" s="70"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2" t="s">
        <v>21</v>
      </c>
      <c r="B45" s="63" t="s">
        <v>22</v>
      </c>
      <c r="C45" s="63" t="s">
        <v>23</v>
      </c>
      <c r="D45" s="64" t="n">
        <f aca="false">F137</f>
        <v>-0.25</v>
      </c>
      <c r="E45" s="64"/>
      <c r="F45" s="65"/>
      <c r="G45" s="65"/>
      <c r="H45" s="65"/>
      <c r="I45" s="65"/>
      <c r="J45" s="65"/>
      <c r="K45" s="65"/>
      <c r="L45" s="65"/>
      <c r="M45" s="65"/>
      <c r="N45" s="65"/>
      <c r="O45" s="65"/>
      <c r="P45" s="65"/>
      <c r="Q45" s="65"/>
      <c r="R45" s="65"/>
      <c r="S45" s="65"/>
      <c r="T45" s="65"/>
      <c r="U45" s="65"/>
      <c r="V45" s="65"/>
      <c r="W45" s="65"/>
      <c r="X45" s="65"/>
      <c r="Y45" s="65"/>
      <c r="Z45" s="65"/>
      <c r="AA45" s="65"/>
      <c r="AB45" s="65"/>
      <c r="AC45" s="65"/>
      <c r="AD45" s="68" t="n">
        <f aca="false">SUM(F45:AC45)</f>
        <v>0</v>
      </c>
      <c r="AE45" s="69" t="n">
        <f aca="false">AD45*D45</f>
        <v>-0</v>
      </c>
      <c r="AF45" s="70"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2" t="s">
        <v>21</v>
      </c>
      <c r="B46" s="63" t="s">
        <v>22</v>
      </c>
      <c r="C46" s="63" t="s">
        <v>23</v>
      </c>
      <c r="D46" s="64" t="n">
        <f aca="false">F138</f>
        <v>-0.25</v>
      </c>
      <c r="E46" s="64"/>
      <c r="F46" s="65"/>
      <c r="G46" s="65"/>
      <c r="H46" s="65"/>
      <c r="I46" s="65"/>
      <c r="J46" s="65"/>
      <c r="K46" s="65"/>
      <c r="L46" s="65"/>
      <c r="M46" s="65"/>
      <c r="N46" s="65"/>
      <c r="O46" s="65"/>
      <c r="P46" s="65"/>
      <c r="Q46" s="65"/>
      <c r="R46" s="65"/>
      <c r="S46" s="65"/>
      <c r="T46" s="65"/>
      <c r="U46" s="65"/>
      <c r="V46" s="65"/>
      <c r="W46" s="65"/>
      <c r="X46" s="65"/>
      <c r="Y46" s="65"/>
      <c r="Z46" s="65"/>
      <c r="AA46" s="65"/>
      <c r="AB46" s="65"/>
      <c r="AC46" s="65"/>
      <c r="AD46" s="68" t="n">
        <f aca="false">SUM(F46:AC46)</f>
        <v>0</v>
      </c>
      <c r="AE46" s="69" t="n">
        <f aca="false">AD46*D46</f>
        <v>-0</v>
      </c>
      <c r="AF46" s="70"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2" t="s">
        <v>21</v>
      </c>
      <c r="B47" s="63" t="s">
        <v>22</v>
      </c>
      <c r="C47" s="63" t="s">
        <v>23</v>
      </c>
      <c r="D47" s="64" t="n">
        <f aca="false">F139</f>
        <v>-0.25</v>
      </c>
      <c r="E47" s="64"/>
      <c r="F47" s="65"/>
      <c r="G47" s="65"/>
      <c r="H47" s="65"/>
      <c r="I47" s="65"/>
      <c r="J47" s="65"/>
      <c r="K47" s="65"/>
      <c r="L47" s="65"/>
      <c r="M47" s="65"/>
      <c r="N47" s="65"/>
      <c r="O47" s="65"/>
      <c r="P47" s="65"/>
      <c r="Q47" s="65"/>
      <c r="R47" s="65"/>
      <c r="S47" s="65"/>
      <c r="T47" s="65"/>
      <c r="U47" s="65"/>
      <c r="V47" s="65"/>
      <c r="W47" s="65"/>
      <c r="X47" s="65"/>
      <c r="Y47" s="65"/>
      <c r="Z47" s="65"/>
      <c r="AA47" s="65"/>
      <c r="AB47" s="65"/>
      <c r="AC47" s="65"/>
      <c r="AD47" s="68" t="n">
        <f aca="false">SUM(F47:AC47)</f>
        <v>0</v>
      </c>
      <c r="AE47" s="69" t="n">
        <f aca="false">AD47*D47</f>
        <v>-0</v>
      </c>
      <c r="AF47" s="70"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2" t="s">
        <v>21</v>
      </c>
      <c r="B48" s="63" t="s">
        <v>22</v>
      </c>
      <c r="C48" s="63" t="s">
        <v>23</v>
      </c>
      <c r="D48" s="64" t="n">
        <f aca="false">F140</f>
        <v>-0.25</v>
      </c>
      <c r="E48" s="64"/>
      <c r="F48" s="65"/>
      <c r="G48" s="65"/>
      <c r="H48" s="65"/>
      <c r="I48" s="65"/>
      <c r="J48" s="65"/>
      <c r="K48" s="65"/>
      <c r="L48" s="65"/>
      <c r="M48" s="65"/>
      <c r="N48" s="65"/>
      <c r="O48" s="65"/>
      <c r="P48" s="65"/>
      <c r="Q48" s="65"/>
      <c r="R48" s="65"/>
      <c r="S48" s="65"/>
      <c r="T48" s="65"/>
      <c r="U48" s="65"/>
      <c r="V48" s="65"/>
      <c r="W48" s="65"/>
      <c r="X48" s="65"/>
      <c r="Y48" s="65"/>
      <c r="Z48" s="65"/>
      <c r="AA48" s="65"/>
      <c r="AB48" s="65"/>
      <c r="AC48" s="65"/>
      <c r="AD48" s="68" t="n">
        <f aca="false">SUM(F48:AC48)</f>
        <v>0</v>
      </c>
      <c r="AE48" s="69" t="n">
        <f aca="false">AD48*D48</f>
        <v>-0</v>
      </c>
      <c r="AF48" s="70"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2" t="s">
        <v>21</v>
      </c>
      <c r="B49" s="63" t="s">
        <v>22</v>
      </c>
      <c r="C49" s="63" t="s">
        <v>23</v>
      </c>
      <c r="D49" s="64" t="n">
        <f aca="false">F141</f>
        <v>-0.25</v>
      </c>
      <c r="E49" s="64"/>
      <c r="F49" s="65"/>
      <c r="G49" s="65"/>
      <c r="H49" s="65"/>
      <c r="I49" s="65"/>
      <c r="J49" s="65"/>
      <c r="K49" s="65"/>
      <c r="L49" s="65"/>
      <c r="M49" s="65"/>
      <c r="N49" s="65"/>
      <c r="O49" s="65"/>
      <c r="P49" s="65"/>
      <c r="Q49" s="65"/>
      <c r="R49" s="65"/>
      <c r="S49" s="65"/>
      <c r="T49" s="65"/>
      <c r="U49" s="65"/>
      <c r="V49" s="65"/>
      <c r="W49" s="65"/>
      <c r="X49" s="65"/>
      <c r="Y49" s="65"/>
      <c r="Z49" s="65"/>
      <c r="AA49" s="65"/>
      <c r="AB49" s="65"/>
      <c r="AC49" s="65"/>
      <c r="AD49" s="68" t="n">
        <f aca="false">SUM(F49:AC49)</f>
        <v>0</v>
      </c>
      <c r="AE49" s="69" t="n">
        <f aca="false">AD49*D49</f>
        <v>-0</v>
      </c>
      <c r="AF49" s="70"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2" t="s">
        <v>21</v>
      </c>
      <c r="B50" s="63" t="s">
        <v>22</v>
      </c>
      <c r="C50" s="63" t="s">
        <v>23</v>
      </c>
      <c r="D50" s="64" t="n">
        <f aca="false">F142</f>
        <v>-0.25</v>
      </c>
      <c r="E50" s="64"/>
      <c r="F50" s="65"/>
      <c r="G50" s="65"/>
      <c r="H50" s="65"/>
      <c r="I50" s="65"/>
      <c r="J50" s="65"/>
      <c r="K50" s="65"/>
      <c r="L50" s="65"/>
      <c r="M50" s="65"/>
      <c r="N50" s="65"/>
      <c r="O50" s="65"/>
      <c r="P50" s="65"/>
      <c r="Q50" s="65"/>
      <c r="R50" s="65"/>
      <c r="S50" s="65"/>
      <c r="T50" s="65"/>
      <c r="U50" s="65"/>
      <c r="V50" s="65"/>
      <c r="W50" s="65"/>
      <c r="X50" s="65"/>
      <c r="Y50" s="65"/>
      <c r="Z50" s="65"/>
      <c r="AA50" s="65"/>
      <c r="AB50" s="65"/>
      <c r="AC50" s="65"/>
      <c r="AD50" s="68" t="n">
        <f aca="false">SUM(F50:AC50)</f>
        <v>0</v>
      </c>
      <c r="AE50" s="69" t="n">
        <f aca="false">AD50*D50</f>
        <v>-0</v>
      </c>
      <c r="AF50" s="70"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2" t="s">
        <v>21</v>
      </c>
      <c r="B51" s="63" t="s">
        <v>22</v>
      </c>
      <c r="C51" s="63" t="s">
        <v>23</v>
      </c>
      <c r="D51" s="64" t="n">
        <f aca="false">F143</f>
        <v>-0.25</v>
      </c>
      <c r="E51" s="64"/>
      <c r="F51" s="65"/>
      <c r="G51" s="65"/>
      <c r="H51" s="65"/>
      <c r="I51" s="65"/>
      <c r="J51" s="65"/>
      <c r="K51" s="65"/>
      <c r="L51" s="65"/>
      <c r="M51" s="65"/>
      <c r="N51" s="65"/>
      <c r="O51" s="65"/>
      <c r="P51" s="65"/>
      <c r="Q51" s="65"/>
      <c r="R51" s="65"/>
      <c r="S51" s="65"/>
      <c r="T51" s="65"/>
      <c r="U51" s="65"/>
      <c r="V51" s="65"/>
      <c r="W51" s="65"/>
      <c r="X51" s="65"/>
      <c r="Y51" s="65"/>
      <c r="Z51" s="65"/>
      <c r="AA51" s="65"/>
      <c r="AB51" s="65"/>
      <c r="AC51" s="65"/>
      <c r="AD51" s="68" t="n">
        <f aca="false">SUM(F51:AC51)</f>
        <v>0</v>
      </c>
      <c r="AE51" s="69" t="n">
        <f aca="false">AD51*D51</f>
        <v>-0</v>
      </c>
      <c r="AF51" s="70"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2" t="s">
        <v>21</v>
      </c>
      <c r="B52" s="63" t="s">
        <v>22</v>
      </c>
      <c r="C52" s="63" t="s">
        <v>23</v>
      </c>
      <c r="D52" s="64" t="n">
        <f aca="false">F144</f>
        <v>-0.25</v>
      </c>
      <c r="E52" s="64"/>
      <c r="F52" s="65"/>
      <c r="G52" s="65"/>
      <c r="H52" s="65"/>
      <c r="I52" s="65"/>
      <c r="J52" s="65"/>
      <c r="K52" s="65"/>
      <c r="L52" s="65"/>
      <c r="M52" s="65"/>
      <c r="N52" s="65"/>
      <c r="O52" s="65"/>
      <c r="P52" s="65"/>
      <c r="Q52" s="65"/>
      <c r="R52" s="65"/>
      <c r="S52" s="65"/>
      <c r="T52" s="65"/>
      <c r="U52" s="65"/>
      <c r="V52" s="65"/>
      <c r="W52" s="65"/>
      <c r="X52" s="65"/>
      <c r="Y52" s="65"/>
      <c r="Z52" s="65"/>
      <c r="AA52" s="65"/>
      <c r="AB52" s="65"/>
      <c r="AC52" s="65"/>
      <c r="AD52" s="68" t="n">
        <f aca="false">SUM(F52:AC52)</f>
        <v>0</v>
      </c>
      <c r="AE52" s="69" t="n">
        <f aca="false">AD52*D52</f>
        <v>-0</v>
      </c>
      <c r="AF52" s="70"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2" t="s">
        <v>21</v>
      </c>
      <c r="B53" s="63" t="s">
        <v>22</v>
      </c>
      <c r="C53" s="63" t="s">
        <v>23</v>
      </c>
      <c r="D53" s="64" t="n">
        <f aca="false">F145</f>
        <v>-0.25</v>
      </c>
      <c r="E53" s="64"/>
      <c r="F53" s="65"/>
      <c r="G53" s="65"/>
      <c r="H53" s="65"/>
      <c r="I53" s="65"/>
      <c r="J53" s="65"/>
      <c r="K53" s="65"/>
      <c r="L53" s="65"/>
      <c r="M53" s="65"/>
      <c r="N53" s="65"/>
      <c r="O53" s="65"/>
      <c r="P53" s="65"/>
      <c r="Q53" s="65"/>
      <c r="R53" s="65"/>
      <c r="S53" s="65"/>
      <c r="T53" s="65"/>
      <c r="U53" s="65"/>
      <c r="V53" s="65"/>
      <c r="W53" s="65"/>
      <c r="X53" s="65"/>
      <c r="Y53" s="65"/>
      <c r="Z53" s="65"/>
      <c r="AA53" s="65"/>
      <c r="AB53" s="65"/>
      <c r="AC53" s="65"/>
      <c r="AD53" s="68" t="n">
        <f aca="false">SUM(F53:AC53)</f>
        <v>0</v>
      </c>
      <c r="AE53" s="69" t="n">
        <f aca="false">AD53*D53</f>
        <v>-0</v>
      </c>
      <c r="AF53" s="70"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2" t="s">
        <v>21</v>
      </c>
      <c r="B54" s="63" t="s">
        <v>22</v>
      </c>
      <c r="C54" s="63" t="s">
        <v>23</v>
      </c>
      <c r="D54" s="64" t="n">
        <f aca="false">F146</f>
        <v>-0.25</v>
      </c>
      <c r="E54" s="64"/>
      <c r="F54" s="65"/>
      <c r="G54" s="65"/>
      <c r="H54" s="65"/>
      <c r="I54" s="65"/>
      <c r="J54" s="65"/>
      <c r="K54" s="65"/>
      <c r="L54" s="65"/>
      <c r="M54" s="65"/>
      <c r="N54" s="65"/>
      <c r="O54" s="65"/>
      <c r="P54" s="65"/>
      <c r="Q54" s="65"/>
      <c r="R54" s="65"/>
      <c r="S54" s="65"/>
      <c r="T54" s="65"/>
      <c r="U54" s="65"/>
      <c r="V54" s="65"/>
      <c r="W54" s="65"/>
      <c r="X54" s="65"/>
      <c r="Y54" s="65"/>
      <c r="Z54" s="65"/>
      <c r="AA54" s="65"/>
      <c r="AB54" s="65"/>
      <c r="AC54" s="65"/>
      <c r="AD54" s="68" t="n">
        <f aca="false">SUM(F54:AC54)</f>
        <v>0</v>
      </c>
      <c r="AE54" s="69" t="n">
        <f aca="false">AD54*D54</f>
        <v>-0</v>
      </c>
      <c r="AF54" s="70"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2" t="s">
        <v>21</v>
      </c>
      <c r="B55" s="63" t="s">
        <v>22</v>
      </c>
      <c r="C55" s="63" t="s">
        <v>23</v>
      </c>
      <c r="D55" s="64" t="n">
        <f aca="false">F147</f>
        <v>-0.25</v>
      </c>
      <c r="E55" s="64"/>
      <c r="F55" s="65"/>
      <c r="G55" s="65"/>
      <c r="H55" s="65"/>
      <c r="I55" s="65"/>
      <c r="J55" s="65"/>
      <c r="K55" s="65"/>
      <c r="L55" s="65"/>
      <c r="M55" s="65"/>
      <c r="N55" s="65"/>
      <c r="O55" s="65"/>
      <c r="P55" s="65"/>
      <c r="Q55" s="65"/>
      <c r="R55" s="65"/>
      <c r="S55" s="65"/>
      <c r="T55" s="65"/>
      <c r="U55" s="65"/>
      <c r="V55" s="65"/>
      <c r="W55" s="65"/>
      <c r="X55" s="65"/>
      <c r="Y55" s="65"/>
      <c r="Z55" s="65"/>
      <c r="AA55" s="65"/>
      <c r="AB55" s="65"/>
      <c r="AC55" s="65"/>
      <c r="AD55" s="68" t="n">
        <f aca="false">SUM(F55:AC55)</f>
        <v>0</v>
      </c>
      <c r="AE55" s="69" t="n">
        <f aca="false">AD55*D55</f>
        <v>-0</v>
      </c>
      <c r="AF55" s="70"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2" t="s">
        <v>21</v>
      </c>
      <c r="B56" s="63" t="s">
        <v>22</v>
      </c>
      <c r="C56" s="63" t="s">
        <v>23</v>
      </c>
      <c r="D56" s="64" t="n">
        <f aca="false">F148</f>
        <v>-0.25</v>
      </c>
      <c r="E56" s="64"/>
      <c r="F56" s="65"/>
      <c r="G56" s="65"/>
      <c r="H56" s="65"/>
      <c r="I56" s="65"/>
      <c r="J56" s="65"/>
      <c r="K56" s="65"/>
      <c r="L56" s="65"/>
      <c r="M56" s="65"/>
      <c r="N56" s="65"/>
      <c r="O56" s="65"/>
      <c r="P56" s="65"/>
      <c r="Q56" s="65"/>
      <c r="R56" s="65"/>
      <c r="S56" s="65"/>
      <c r="T56" s="65"/>
      <c r="U56" s="65"/>
      <c r="V56" s="65"/>
      <c r="W56" s="65"/>
      <c r="X56" s="65"/>
      <c r="Y56" s="65"/>
      <c r="Z56" s="65"/>
      <c r="AA56" s="65"/>
      <c r="AB56" s="65"/>
      <c r="AC56" s="65"/>
      <c r="AD56" s="68" t="n">
        <f aca="false">SUM(F56:AC56)</f>
        <v>0</v>
      </c>
      <c r="AE56" s="69" t="n">
        <f aca="false">AD56*D56</f>
        <v>-0</v>
      </c>
      <c r="AF56" s="70"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2" t="s">
        <v>21</v>
      </c>
      <c r="B57" s="63" t="s">
        <v>22</v>
      </c>
      <c r="C57" s="63" t="s">
        <v>23</v>
      </c>
      <c r="D57" s="64" t="n">
        <f aca="false">F149</f>
        <v>-0.25</v>
      </c>
      <c r="E57" s="64"/>
      <c r="F57" s="65"/>
      <c r="G57" s="65"/>
      <c r="H57" s="65"/>
      <c r="I57" s="65"/>
      <c r="J57" s="65"/>
      <c r="K57" s="65"/>
      <c r="L57" s="65"/>
      <c r="M57" s="65"/>
      <c r="N57" s="65"/>
      <c r="O57" s="65"/>
      <c r="P57" s="65"/>
      <c r="Q57" s="65"/>
      <c r="R57" s="65"/>
      <c r="S57" s="65"/>
      <c r="T57" s="65"/>
      <c r="U57" s="65"/>
      <c r="V57" s="65"/>
      <c r="W57" s="65"/>
      <c r="X57" s="65"/>
      <c r="Y57" s="65"/>
      <c r="Z57" s="65"/>
      <c r="AA57" s="65"/>
      <c r="AB57" s="65"/>
      <c r="AC57" s="65"/>
      <c r="AD57" s="68" t="n">
        <f aca="false">SUM(F57:AC57)</f>
        <v>0</v>
      </c>
      <c r="AE57" s="69" t="n">
        <f aca="false">AD57*D57</f>
        <v>-0</v>
      </c>
      <c r="AF57" s="70"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2" t="s">
        <v>21</v>
      </c>
      <c r="B58" s="63" t="s">
        <v>22</v>
      </c>
      <c r="C58" s="63" t="s">
        <v>23</v>
      </c>
      <c r="D58" s="64" t="n">
        <f aca="false">F150</f>
        <v>-0.25</v>
      </c>
      <c r="E58" s="64"/>
      <c r="F58" s="65"/>
      <c r="G58" s="65"/>
      <c r="H58" s="65"/>
      <c r="I58" s="65"/>
      <c r="J58" s="65"/>
      <c r="K58" s="65"/>
      <c r="L58" s="65"/>
      <c r="M58" s="65"/>
      <c r="N58" s="65"/>
      <c r="O58" s="65"/>
      <c r="P58" s="65"/>
      <c r="Q58" s="65"/>
      <c r="R58" s="65"/>
      <c r="S58" s="65"/>
      <c r="T58" s="65"/>
      <c r="U58" s="65"/>
      <c r="V58" s="65"/>
      <c r="W58" s="65"/>
      <c r="X58" s="65"/>
      <c r="Y58" s="65"/>
      <c r="Z58" s="65"/>
      <c r="AA58" s="65"/>
      <c r="AB58" s="65"/>
      <c r="AC58" s="65"/>
      <c r="AD58" s="68" t="n">
        <f aca="false">SUM(F58:AC58)</f>
        <v>0</v>
      </c>
      <c r="AE58" s="69" t="n">
        <f aca="false">AD58*D58</f>
        <v>-0</v>
      </c>
      <c r="AF58" s="70"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2" t="s">
        <v>21</v>
      </c>
      <c r="B59" s="63" t="s">
        <v>22</v>
      </c>
      <c r="C59" s="63" t="s">
        <v>23</v>
      </c>
      <c r="D59" s="64" t="n">
        <f aca="false">F151</f>
        <v>-0.25</v>
      </c>
      <c r="E59" s="64"/>
      <c r="F59" s="65"/>
      <c r="G59" s="65"/>
      <c r="H59" s="65"/>
      <c r="I59" s="65"/>
      <c r="J59" s="65"/>
      <c r="K59" s="65"/>
      <c r="L59" s="65"/>
      <c r="M59" s="65"/>
      <c r="N59" s="65"/>
      <c r="O59" s="65"/>
      <c r="P59" s="65"/>
      <c r="Q59" s="65"/>
      <c r="R59" s="65"/>
      <c r="S59" s="65"/>
      <c r="T59" s="65"/>
      <c r="U59" s="65"/>
      <c r="V59" s="65"/>
      <c r="W59" s="65"/>
      <c r="X59" s="65"/>
      <c r="Y59" s="65"/>
      <c r="Z59" s="65"/>
      <c r="AA59" s="65"/>
      <c r="AB59" s="65"/>
      <c r="AC59" s="65"/>
      <c r="AD59" s="68" t="n">
        <f aca="false">SUM(F59:AC59)</f>
        <v>0</v>
      </c>
      <c r="AE59" s="69" t="n">
        <f aca="false">AD59*D59</f>
        <v>-0</v>
      </c>
      <c r="AF59" s="70"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2" t="s">
        <v>21</v>
      </c>
      <c r="B60" s="63" t="s">
        <v>22</v>
      </c>
      <c r="C60" s="63" t="s">
        <v>23</v>
      </c>
      <c r="D60" s="64" t="n">
        <f aca="false">F152</f>
        <v>-0.25</v>
      </c>
      <c r="E60" s="64"/>
      <c r="F60" s="65"/>
      <c r="G60" s="65"/>
      <c r="H60" s="65"/>
      <c r="I60" s="65"/>
      <c r="J60" s="65"/>
      <c r="K60" s="65"/>
      <c r="L60" s="65"/>
      <c r="M60" s="65"/>
      <c r="N60" s="65"/>
      <c r="O60" s="65"/>
      <c r="P60" s="65"/>
      <c r="Q60" s="65"/>
      <c r="R60" s="65"/>
      <c r="S60" s="65"/>
      <c r="T60" s="65"/>
      <c r="U60" s="65"/>
      <c r="V60" s="65"/>
      <c r="W60" s="65"/>
      <c r="X60" s="65"/>
      <c r="Y60" s="65"/>
      <c r="Z60" s="65"/>
      <c r="AA60" s="65"/>
      <c r="AB60" s="65"/>
      <c r="AC60" s="65"/>
      <c r="AD60" s="68" t="n">
        <f aca="false">SUM(F60:AC60)</f>
        <v>0</v>
      </c>
      <c r="AE60" s="69" t="n">
        <f aca="false">AD60*D60</f>
        <v>-0</v>
      </c>
      <c r="AF60" s="70"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2" t="s">
        <v>21</v>
      </c>
      <c r="B61" s="63" t="s">
        <v>22</v>
      </c>
      <c r="C61" s="63" t="s">
        <v>23</v>
      </c>
      <c r="D61" s="64" t="n">
        <f aca="false">F153</f>
        <v>-0.25</v>
      </c>
      <c r="E61" s="64"/>
      <c r="F61" s="65"/>
      <c r="G61" s="65"/>
      <c r="H61" s="65"/>
      <c r="I61" s="65"/>
      <c r="J61" s="65"/>
      <c r="K61" s="65"/>
      <c r="L61" s="65"/>
      <c r="M61" s="65"/>
      <c r="N61" s="65"/>
      <c r="O61" s="65"/>
      <c r="P61" s="65"/>
      <c r="Q61" s="65"/>
      <c r="R61" s="65"/>
      <c r="S61" s="65"/>
      <c r="T61" s="65"/>
      <c r="U61" s="65"/>
      <c r="V61" s="65"/>
      <c r="W61" s="65"/>
      <c r="X61" s="65"/>
      <c r="Y61" s="65"/>
      <c r="Z61" s="65"/>
      <c r="AA61" s="65"/>
      <c r="AB61" s="65"/>
      <c r="AC61" s="65"/>
      <c r="AD61" s="68" t="n">
        <f aca="false">SUM(F61:AC61)</f>
        <v>0</v>
      </c>
      <c r="AE61" s="69" t="n">
        <f aca="false">AD61*D61</f>
        <v>-0</v>
      </c>
      <c r="AF61" s="70"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2" t="s">
        <v>21</v>
      </c>
      <c r="B62" s="63" t="s">
        <v>22</v>
      </c>
      <c r="C62" s="63" t="s">
        <v>23</v>
      </c>
      <c r="D62" s="64" t="n">
        <f aca="false">F154</f>
        <v>-0.25</v>
      </c>
      <c r="E62" s="64"/>
      <c r="F62" s="65"/>
      <c r="G62" s="65"/>
      <c r="H62" s="65"/>
      <c r="I62" s="65"/>
      <c r="J62" s="65"/>
      <c r="K62" s="65"/>
      <c r="L62" s="65"/>
      <c r="M62" s="65"/>
      <c r="N62" s="65"/>
      <c r="O62" s="65"/>
      <c r="P62" s="65"/>
      <c r="Q62" s="65"/>
      <c r="R62" s="65"/>
      <c r="S62" s="65"/>
      <c r="T62" s="65"/>
      <c r="U62" s="65"/>
      <c r="V62" s="65"/>
      <c r="W62" s="65"/>
      <c r="X62" s="65"/>
      <c r="Y62" s="65"/>
      <c r="Z62" s="65"/>
      <c r="AA62" s="65"/>
      <c r="AB62" s="65"/>
      <c r="AC62" s="65"/>
      <c r="AD62" s="68" t="n">
        <f aca="false">SUM(F62:AC62)</f>
        <v>0</v>
      </c>
      <c r="AE62" s="69" t="n">
        <f aca="false">AD62*D62</f>
        <v>-0</v>
      </c>
      <c r="AF62" s="70"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2" t="s">
        <v>21</v>
      </c>
      <c r="B63" s="63" t="s">
        <v>22</v>
      </c>
      <c r="C63" s="63" t="s">
        <v>23</v>
      </c>
      <c r="D63" s="64" t="n">
        <f aca="false">F155</f>
        <v>-0.25</v>
      </c>
      <c r="E63" s="64"/>
      <c r="F63" s="65"/>
      <c r="G63" s="65"/>
      <c r="H63" s="65"/>
      <c r="I63" s="65"/>
      <c r="J63" s="65"/>
      <c r="K63" s="65"/>
      <c r="L63" s="65"/>
      <c r="M63" s="65"/>
      <c r="N63" s="65"/>
      <c r="O63" s="65"/>
      <c r="P63" s="65"/>
      <c r="Q63" s="65"/>
      <c r="R63" s="65"/>
      <c r="S63" s="65"/>
      <c r="T63" s="65"/>
      <c r="U63" s="65"/>
      <c r="V63" s="65"/>
      <c r="W63" s="65"/>
      <c r="X63" s="65"/>
      <c r="Y63" s="65"/>
      <c r="Z63" s="65"/>
      <c r="AA63" s="65"/>
      <c r="AB63" s="65"/>
      <c r="AC63" s="65"/>
      <c r="AD63" s="68" t="n">
        <f aca="false">SUM(F63:AC63)</f>
        <v>0</v>
      </c>
      <c r="AE63" s="69" t="n">
        <f aca="false">AD63*D63</f>
        <v>-0</v>
      </c>
      <c r="AF63" s="70"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2"/>
      <c r="B64" s="63"/>
      <c r="C64" s="63"/>
      <c r="D64" s="64"/>
      <c r="E64" s="64"/>
      <c r="F64" s="65"/>
      <c r="G64" s="66"/>
      <c r="H64" s="65"/>
      <c r="I64" s="65"/>
      <c r="J64" s="65"/>
      <c r="K64" s="65"/>
      <c r="L64" s="65"/>
      <c r="M64" s="65"/>
      <c r="N64" s="65"/>
      <c r="O64" s="65"/>
      <c r="P64" s="65"/>
      <c r="Q64" s="65"/>
      <c r="R64" s="65"/>
      <c r="S64" s="65"/>
      <c r="T64" s="65"/>
      <c r="U64" s="65"/>
      <c r="V64" s="65"/>
      <c r="W64" s="65"/>
      <c r="X64" s="65"/>
      <c r="Y64" s="65"/>
      <c r="Z64" s="65"/>
      <c r="AA64" s="65"/>
      <c r="AB64" s="65"/>
      <c r="AC64" s="65"/>
      <c r="AD64" s="72" t="n">
        <f aca="false">SUM(F64:AC64)</f>
        <v>0</v>
      </c>
      <c r="AE64" s="73" t="n">
        <f aca="false">AD64*D64</f>
        <v>0</v>
      </c>
      <c r="AF64" s="7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5"/>
      <c r="B65" s="76"/>
      <c r="C65" s="76"/>
      <c r="D65" s="77"/>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72" t="n">
        <f aca="false">SUM(E65:AC65)</f>
        <v>0</v>
      </c>
      <c r="AE65" s="73" t="n">
        <f aca="false">AD65*D65</f>
        <v>0</v>
      </c>
      <c r="AF65" s="74" t="str">
        <f aca="false">IF(AD65&lt;0,"buy","sell")</f>
        <v>sell</v>
      </c>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9"/>
      <c r="GE65" s="79"/>
      <c r="GF65" s="79"/>
      <c r="GG65" s="79"/>
      <c r="GH65" s="79"/>
      <c r="GI65" s="79"/>
      <c r="GJ65" s="79"/>
      <c r="GK65" s="79"/>
      <c r="GL65" s="79"/>
      <c r="GM65" s="79"/>
      <c r="GN65" s="79"/>
      <c r="GO65" s="79"/>
      <c r="GP65" s="79"/>
      <c r="GQ65" s="79"/>
      <c r="GR65" s="79"/>
      <c r="GS65" s="79"/>
      <c r="GT65" s="79"/>
      <c r="GU65" s="79"/>
      <c r="GV65" s="79"/>
      <c r="GW65" s="79"/>
      <c r="GX65" s="79"/>
      <c r="GY65" s="79"/>
      <c r="GZ65" s="79"/>
      <c r="HA65" s="79"/>
      <c r="HB65" s="79"/>
      <c r="HC65" s="79"/>
      <c r="HD65" s="79"/>
      <c r="HE65" s="79"/>
      <c r="HF65" s="79"/>
      <c r="HG65" s="79"/>
      <c r="HH65" s="79"/>
      <c r="HI65" s="79"/>
      <c r="HJ65" s="79"/>
      <c r="HK65" s="79"/>
      <c r="HL65" s="79"/>
      <c r="HM65" s="79"/>
      <c r="HN65" s="79"/>
      <c r="HO65" s="79"/>
      <c r="HP65" s="79"/>
      <c r="HQ65" s="79"/>
      <c r="HR65" s="79"/>
      <c r="HS65" s="79"/>
      <c r="HT65" s="79"/>
      <c r="HU65" s="79"/>
      <c r="HV65" s="79"/>
      <c r="HW65" s="79"/>
      <c r="HX65" s="79"/>
      <c r="HY65" s="79"/>
      <c r="HZ65" s="79"/>
      <c r="IA65" s="79"/>
      <c r="IB65" s="79"/>
      <c r="IC65" s="79"/>
      <c r="ID65" s="79"/>
      <c r="IE65" s="79"/>
      <c r="IF65" s="79"/>
      <c r="IG65" s="79"/>
      <c r="IH65" s="79"/>
      <c r="II65" s="79"/>
      <c r="IJ65" s="79"/>
      <c r="IK65" s="79"/>
      <c r="IL65" s="79"/>
      <c r="IM65" s="79"/>
      <c r="IN65" s="79"/>
      <c r="IO65" s="79"/>
      <c r="IP65" s="79"/>
      <c r="IQ65" s="79"/>
      <c r="IR65" s="79"/>
      <c r="IS65" s="79"/>
      <c r="IT65" s="79"/>
      <c r="IU65" s="79"/>
      <c r="IV65" s="79"/>
      <c r="IW65" s="79"/>
    </row>
    <row r="66" customFormat="false" ht="12.75" hidden="false" customHeight="true" outlineLevel="0" collapsed="false">
      <c r="A66" s="80"/>
      <c r="B66" s="76"/>
      <c r="C66" s="76"/>
      <c r="D66" s="77"/>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72" t="n">
        <f aca="false">SUM(E66:AC66)</f>
        <v>0</v>
      </c>
      <c r="AE66" s="73" t="n">
        <f aca="false">AD66*D66</f>
        <v>0</v>
      </c>
      <c r="AF66" s="74" t="str">
        <f aca="false">IF(AD66&lt;0,"buy","sell")</f>
        <v>sell</v>
      </c>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c r="HF66" s="79"/>
      <c r="HG66" s="79"/>
      <c r="HH66" s="79"/>
      <c r="HI66" s="79"/>
      <c r="HJ66" s="79"/>
      <c r="HK66" s="79"/>
      <c r="HL66" s="79"/>
      <c r="HM66" s="79"/>
      <c r="HN66" s="79"/>
      <c r="HO66" s="79"/>
      <c r="HP66" s="79"/>
      <c r="HQ66" s="79"/>
      <c r="HR66" s="79"/>
      <c r="HS66" s="79"/>
      <c r="HT66" s="79"/>
      <c r="HU66" s="79"/>
      <c r="HV66" s="79"/>
      <c r="HW66" s="79"/>
      <c r="HX66" s="79"/>
      <c r="HY66" s="79"/>
      <c r="HZ66" s="79"/>
      <c r="IA66" s="79"/>
      <c r="IB66" s="79"/>
      <c r="IC66" s="79"/>
      <c r="ID66" s="79"/>
      <c r="IE66" s="79"/>
      <c r="IF66" s="79"/>
      <c r="IG66" s="79"/>
      <c r="IH66" s="79"/>
      <c r="II66" s="79"/>
      <c r="IJ66" s="79"/>
      <c r="IK66" s="79"/>
      <c r="IL66" s="79"/>
      <c r="IM66" s="79"/>
      <c r="IN66" s="79"/>
      <c r="IO66" s="79"/>
      <c r="IP66" s="79"/>
      <c r="IQ66" s="79"/>
      <c r="IR66" s="79"/>
      <c r="IS66" s="79"/>
      <c r="IT66" s="79"/>
      <c r="IU66" s="79"/>
      <c r="IV66" s="79"/>
      <c r="IW66" s="79"/>
    </row>
    <row r="67" customFormat="false" ht="12.75" hidden="false" customHeight="true" outlineLevel="0" collapsed="false">
      <c r="A67" s="80"/>
      <c r="B67" s="81"/>
      <c r="C67" s="81"/>
      <c r="D67" s="82"/>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72" t="n">
        <f aca="false">SUM(E67:AC67)</f>
        <v>0</v>
      </c>
      <c r="AE67" s="73" t="n">
        <f aca="false">AD67*D67</f>
        <v>0</v>
      </c>
      <c r="AF67" s="74" t="str">
        <f aca="false">IF(AD67&lt;0,"buy","sell")</f>
        <v>sell</v>
      </c>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c r="HF67" s="79"/>
      <c r="HG67" s="79"/>
      <c r="HH67" s="79"/>
      <c r="HI67" s="79"/>
      <c r="HJ67" s="79"/>
      <c r="HK67" s="79"/>
      <c r="HL67" s="79"/>
      <c r="HM67" s="79"/>
      <c r="HN67" s="79"/>
      <c r="HO67" s="79"/>
      <c r="HP67" s="79"/>
      <c r="HQ67" s="79"/>
      <c r="HR67" s="79"/>
      <c r="HS67" s="79"/>
      <c r="HT67" s="79"/>
      <c r="HU67" s="79"/>
      <c r="HV67" s="79"/>
      <c r="HW67" s="79"/>
      <c r="HX67" s="79"/>
      <c r="HY67" s="79"/>
      <c r="HZ67" s="79"/>
      <c r="IA67" s="79"/>
      <c r="IB67" s="79"/>
      <c r="IC67" s="79"/>
      <c r="ID67" s="79"/>
      <c r="IE67" s="79"/>
      <c r="IF67" s="79"/>
      <c r="IG67" s="79"/>
      <c r="IH67" s="79"/>
      <c r="II67" s="79"/>
      <c r="IJ67" s="79"/>
      <c r="IK67" s="79"/>
      <c r="IL67" s="79"/>
      <c r="IM67" s="79"/>
      <c r="IN67" s="79"/>
      <c r="IO67" s="79"/>
      <c r="IP67" s="79"/>
      <c r="IQ67" s="79"/>
      <c r="IR67" s="79"/>
      <c r="IS67" s="79"/>
      <c r="IT67" s="79"/>
      <c r="IU67" s="79"/>
      <c r="IV67" s="79"/>
      <c r="IW67" s="79"/>
    </row>
    <row r="68" customFormat="false" ht="12.75" hidden="false" customHeight="false" outlineLevel="0" collapsed="false">
      <c r="A68" s="83"/>
      <c r="B68" s="84"/>
      <c r="C68" s="84"/>
      <c r="D68" s="85"/>
      <c r="E68" s="86"/>
      <c r="F68" s="87"/>
      <c r="G68" s="87"/>
      <c r="H68" s="87"/>
      <c r="I68" s="87"/>
      <c r="J68" s="87"/>
      <c r="K68" s="87"/>
      <c r="L68" s="87"/>
      <c r="M68" s="87"/>
      <c r="N68" s="87"/>
      <c r="O68" s="87"/>
      <c r="P68" s="87"/>
      <c r="Q68" s="87"/>
      <c r="R68" s="87"/>
      <c r="S68" s="87"/>
      <c r="T68" s="87"/>
      <c r="U68" s="87"/>
      <c r="V68" s="87"/>
      <c r="W68" s="87"/>
      <c r="X68" s="87"/>
      <c r="Y68" s="87"/>
      <c r="Z68" s="87"/>
      <c r="AA68" s="87"/>
      <c r="AB68" s="87"/>
      <c r="AC68" s="87"/>
      <c r="AD68" s="72" t="n">
        <f aca="false">SUM(E68:AC68)</f>
        <v>0</v>
      </c>
      <c r="AE68" s="73" t="n">
        <f aca="false">AD68*D68</f>
        <v>0</v>
      </c>
      <c r="AF68" s="74"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83" t="s">
        <v>16</v>
      </c>
      <c r="B69" s="84" t="s">
        <v>24</v>
      </c>
      <c r="C69" s="84" t="s">
        <v>11</v>
      </c>
      <c r="D69" s="85" t="n">
        <v>10</v>
      </c>
      <c r="E69" s="86"/>
      <c r="F69" s="87"/>
      <c r="G69" s="87"/>
      <c r="H69" s="87"/>
      <c r="I69" s="87"/>
      <c r="J69" s="87"/>
      <c r="K69" s="87"/>
      <c r="L69" s="87"/>
      <c r="M69" s="87"/>
      <c r="N69" s="87" t="n">
        <v>75</v>
      </c>
      <c r="O69" s="87"/>
      <c r="P69" s="87"/>
      <c r="Q69" s="87"/>
      <c r="R69" s="87"/>
      <c r="S69" s="87"/>
      <c r="T69" s="87"/>
      <c r="U69" s="87"/>
      <c r="V69" s="87"/>
      <c r="W69" s="87"/>
      <c r="X69" s="87"/>
      <c r="Y69" s="87"/>
      <c r="Z69" s="87"/>
      <c r="AA69" s="87"/>
      <c r="AB69" s="87"/>
      <c r="AC69" s="87"/>
      <c r="AD69" s="72" t="n">
        <f aca="false">SUM(E69:AC69)</f>
        <v>75</v>
      </c>
      <c r="AE69" s="73" t="n">
        <f aca="false">AD69*D69</f>
        <v>750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83" t="s">
        <v>25</v>
      </c>
      <c r="B70" s="84" t="s">
        <v>24</v>
      </c>
      <c r="C70" s="84" t="s">
        <v>11</v>
      </c>
      <c r="D70" s="85" t="n">
        <v>15</v>
      </c>
      <c r="E70" s="86"/>
      <c r="F70" s="87"/>
      <c r="G70" s="87"/>
      <c r="H70" s="87"/>
      <c r="I70" s="87"/>
      <c r="J70" s="87"/>
      <c r="K70" s="87"/>
      <c r="L70" s="87"/>
      <c r="M70" s="87" t="n">
        <v>40</v>
      </c>
      <c r="N70" s="87" t="n">
        <v>40</v>
      </c>
      <c r="O70" s="87"/>
      <c r="P70" s="87"/>
      <c r="Q70" s="87"/>
      <c r="R70" s="87"/>
      <c r="S70" s="87"/>
      <c r="T70" s="87"/>
      <c r="U70" s="87"/>
      <c r="V70" s="87"/>
      <c r="W70" s="87"/>
      <c r="X70" s="87"/>
      <c r="Y70" s="87"/>
      <c r="Z70" s="87"/>
      <c r="AA70" s="87"/>
      <c r="AB70" s="87"/>
      <c r="AC70" s="87"/>
      <c r="AD70" s="72" t="n">
        <f aca="false">SUM(E70:AC70)</f>
        <v>80</v>
      </c>
      <c r="AE70" s="73" t="n">
        <f aca="false">AD70*D70</f>
        <v>1200</v>
      </c>
      <c r="AF70" s="74"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83" t="s">
        <v>26</v>
      </c>
      <c r="B71" s="84" t="s">
        <v>24</v>
      </c>
      <c r="C71" s="84" t="s">
        <v>23</v>
      </c>
      <c r="D71" s="85" t="n">
        <v>5</v>
      </c>
      <c r="E71" s="86"/>
      <c r="F71" s="87"/>
      <c r="G71" s="87"/>
      <c r="H71" s="87"/>
      <c r="I71" s="87"/>
      <c r="J71" s="87"/>
      <c r="K71" s="87"/>
      <c r="L71" s="87"/>
      <c r="M71" s="87" t="n">
        <v>20</v>
      </c>
      <c r="N71" s="87" t="n">
        <v>50</v>
      </c>
      <c r="O71" s="87"/>
      <c r="P71" s="87"/>
      <c r="Q71" s="87"/>
      <c r="R71" s="87"/>
      <c r="S71" s="87"/>
      <c r="T71" s="87"/>
      <c r="U71" s="87"/>
      <c r="V71" s="87"/>
      <c r="W71" s="87"/>
      <c r="X71" s="87"/>
      <c r="Y71" s="87"/>
      <c r="Z71" s="87"/>
      <c r="AA71" s="87"/>
      <c r="AB71" s="87"/>
      <c r="AC71" s="87"/>
      <c r="AD71" s="72" t="n">
        <f aca="false">SUM(E71:AC71)</f>
        <v>70</v>
      </c>
      <c r="AE71" s="73" t="n">
        <f aca="false">AD71*D71</f>
        <v>350</v>
      </c>
      <c r="AF71" s="74"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3" t="s">
        <v>14</v>
      </c>
      <c r="B72" s="84" t="s">
        <v>24</v>
      </c>
      <c r="C72" s="84" t="s">
        <v>23</v>
      </c>
      <c r="D72" s="85" t="n">
        <v>0</v>
      </c>
      <c r="E72" s="86"/>
      <c r="F72" s="87"/>
      <c r="G72" s="87"/>
      <c r="H72" s="87"/>
      <c r="I72" s="87"/>
      <c r="J72" s="87"/>
      <c r="K72" s="87"/>
      <c r="L72" s="87"/>
      <c r="M72" s="87" t="n">
        <v>47</v>
      </c>
      <c r="N72" s="87"/>
      <c r="O72" s="87"/>
      <c r="P72" s="87"/>
      <c r="Q72" s="87"/>
      <c r="R72" s="87"/>
      <c r="S72" s="87"/>
      <c r="T72" s="87"/>
      <c r="U72" s="87"/>
      <c r="V72" s="87"/>
      <c r="W72" s="87"/>
      <c r="X72" s="87"/>
      <c r="Y72" s="87"/>
      <c r="Z72" s="87"/>
      <c r="AA72" s="87"/>
      <c r="AB72" s="87"/>
      <c r="AC72" s="87"/>
      <c r="AD72" s="72" t="n">
        <f aca="false">SUM(E72:AC72)</f>
        <v>47</v>
      </c>
      <c r="AE72" s="73" t="n">
        <f aca="false">AD72*D72</f>
        <v>0</v>
      </c>
      <c r="AF72" s="74"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83" t="s">
        <v>16</v>
      </c>
      <c r="B73" s="84" t="s">
        <v>24</v>
      </c>
      <c r="C73" s="84" t="s">
        <v>11</v>
      </c>
      <c r="D73" s="85" t="n">
        <v>12</v>
      </c>
      <c r="E73" s="86"/>
      <c r="F73" s="87"/>
      <c r="G73" s="87"/>
      <c r="H73" s="87"/>
      <c r="I73" s="87"/>
      <c r="J73" s="87"/>
      <c r="K73" s="87"/>
      <c r="L73" s="87"/>
      <c r="M73" s="87"/>
      <c r="N73" s="87"/>
      <c r="O73" s="87" t="n">
        <v>100</v>
      </c>
      <c r="P73" s="87"/>
      <c r="Q73" s="87"/>
      <c r="R73" s="87"/>
      <c r="S73" s="87"/>
      <c r="T73" s="87"/>
      <c r="U73" s="87"/>
      <c r="V73" s="87"/>
      <c r="W73" s="87"/>
      <c r="X73" s="87"/>
      <c r="Y73" s="87"/>
      <c r="Z73" s="87"/>
      <c r="AA73" s="87"/>
      <c r="AB73" s="87"/>
      <c r="AC73" s="87"/>
      <c r="AD73" s="72" t="n">
        <f aca="false">SUM(E73:AC73)</f>
        <v>100</v>
      </c>
      <c r="AE73" s="73" t="n">
        <f aca="false">AD73*D73</f>
        <v>1200</v>
      </c>
      <c r="AF73" s="74"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83" t="s">
        <v>26</v>
      </c>
      <c r="B74" s="84" t="s">
        <v>24</v>
      </c>
      <c r="C74" s="84" t="s">
        <v>23</v>
      </c>
      <c r="D74" s="85" t="n">
        <v>7</v>
      </c>
      <c r="E74" s="86"/>
      <c r="F74" s="87"/>
      <c r="G74" s="87"/>
      <c r="H74" s="87"/>
      <c r="I74" s="87"/>
      <c r="J74" s="87"/>
      <c r="K74" s="87"/>
      <c r="L74" s="87"/>
      <c r="M74" s="87"/>
      <c r="N74" s="87"/>
      <c r="O74" s="87" t="n">
        <v>25</v>
      </c>
      <c r="P74" s="87"/>
      <c r="Q74" s="87"/>
      <c r="R74" s="87"/>
      <c r="S74" s="87"/>
      <c r="T74" s="87"/>
      <c r="U74" s="87"/>
      <c r="V74" s="87"/>
      <c r="W74" s="87"/>
      <c r="X74" s="87"/>
      <c r="Y74" s="87"/>
      <c r="Z74" s="87"/>
      <c r="AA74" s="87"/>
      <c r="AB74" s="87"/>
      <c r="AC74" s="87"/>
      <c r="AD74" s="72" t="n">
        <f aca="false">SUM(E74:AC74)</f>
        <v>25</v>
      </c>
      <c r="AE74" s="73" t="n">
        <f aca="false">AD74*D74</f>
        <v>175</v>
      </c>
      <c r="AF74" s="74"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3" t="s">
        <v>16</v>
      </c>
      <c r="B75" s="84" t="s">
        <v>24</v>
      </c>
      <c r="C75" s="84" t="s">
        <v>11</v>
      </c>
      <c r="D75" s="85" t="n">
        <v>16</v>
      </c>
      <c r="E75" s="86"/>
      <c r="F75" s="87"/>
      <c r="G75" s="87"/>
      <c r="H75" s="87"/>
      <c r="I75" s="87"/>
      <c r="J75" s="87"/>
      <c r="K75" s="87"/>
      <c r="L75" s="87"/>
      <c r="M75" s="87"/>
      <c r="N75" s="87"/>
      <c r="O75" s="87"/>
      <c r="P75" s="87" t="n">
        <v>100</v>
      </c>
      <c r="Q75" s="87"/>
      <c r="R75" s="87"/>
      <c r="S75" s="87"/>
      <c r="T75" s="87"/>
      <c r="U75" s="87"/>
      <c r="V75" s="87"/>
      <c r="W75" s="87"/>
      <c r="X75" s="87"/>
      <c r="Y75" s="87"/>
      <c r="Z75" s="87"/>
      <c r="AA75" s="87"/>
      <c r="AB75" s="87"/>
      <c r="AC75" s="87"/>
      <c r="AD75" s="72" t="n">
        <f aca="false">SUM(E75:AC75)</f>
        <v>100</v>
      </c>
      <c r="AE75" s="73" t="n">
        <f aca="false">AD75*D75</f>
        <v>1600</v>
      </c>
      <c r="AF75" s="74"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3" t="s">
        <v>16</v>
      </c>
      <c r="B76" s="84" t="s">
        <v>24</v>
      </c>
      <c r="C76" s="84" t="s">
        <v>11</v>
      </c>
      <c r="D76" s="85" t="n">
        <v>15</v>
      </c>
      <c r="E76" s="86"/>
      <c r="F76" s="87"/>
      <c r="G76" s="87"/>
      <c r="H76" s="87"/>
      <c r="I76" s="87"/>
      <c r="J76" s="87"/>
      <c r="K76" s="87"/>
      <c r="L76" s="87"/>
      <c r="M76" s="87"/>
      <c r="N76" s="87"/>
      <c r="O76" s="87"/>
      <c r="P76" s="87"/>
      <c r="Q76" s="87" t="n">
        <v>100</v>
      </c>
      <c r="R76" s="87" t="n">
        <v>100</v>
      </c>
      <c r="S76" s="87" t="n">
        <v>100</v>
      </c>
      <c r="T76" s="87"/>
      <c r="U76" s="87"/>
      <c r="V76" s="87"/>
      <c r="W76" s="87"/>
      <c r="X76" s="87"/>
      <c r="Y76" s="87"/>
      <c r="Z76" s="87"/>
      <c r="AA76" s="87"/>
      <c r="AB76" s="87"/>
      <c r="AC76" s="87"/>
      <c r="AD76" s="72" t="n">
        <f aca="false">SUM(E76:AC76)</f>
        <v>300</v>
      </c>
      <c r="AE76" s="73" t="n">
        <f aca="false">AD76*D76</f>
        <v>4500</v>
      </c>
      <c r="AF76" s="74"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3" t="s">
        <v>27</v>
      </c>
      <c r="B77" s="84" t="s">
        <v>24</v>
      </c>
      <c r="C77" s="84" t="s">
        <v>23</v>
      </c>
      <c r="D77" s="85" t="n">
        <v>14</v>
      </c>
      <c r="E77" s="86"/>
      <c r="F77" s="87"/>
      <c r="G77" s="87"/>
      <c r="H77" s="87"/>
      <c r="I77" s="87"/>
      <c r="J77" s="87"/>
      <c r="K77" s="87"/>
      <c r="L77" s="87"/>
      <c r="M77" s="87"/>
      <c r="N77" s="87"/>
      <c r="O77" s="87"/>
      <c r="P77" s="87"/>
      <c r="Q77" s="87"/>
      <c r="R77" s="87" t="n">
        <v>25</v>
      </c>
      <c r="S77" s="87"/>
      <c r="T77" s="87"/>
      <c r="U77" s="87"/>
      <c r="V77" s="87"/>
      <c r="W77" s="87"/>
      <c r="X77" s="87"/>
      <c r="Y77" s="87"/>
      <c r="Z77" s="87"/>
      <c r="AA77" s="87"/>
      <c r="AB77" s="87"/>
      <c r="AC77" s="87"/>
      <c r="AD77" s="72" t="n">
        <f aca="false">SUM(E77:AC77)</f>
        <v>25</v>
      </c>
      <c r="AE77" s="73" t="n">
        <f aca="false">AD77*D77</f>
        <v>350</v>
      </c>
      <c r="AF77" s="74"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3" t="s">
        <v>16</v>
      </c>
      <c r="B78" s="84" t="s">
        <v>24</v>
      </c>
      <c r="C78" s="84" t="s">
        <v>11</v>
      </c>
      <c r="D78" s="85" t="n">
        <v>14</v>
      </c>
      <c r="E78" s="86"/>
      <c r="F78" s="87"/>
      <c r="G78" s="87"/>
      <c r="H78" s="87"/>
      <c r="I78" s="87"/>
      <c r="J78" s="87"/>
      <c r="K78" s="87"/>
      <c r="L78" s="87"/>
      <c r="M78" s="87"/>
      <c r="N78" s="87"/>
      <c r="O78" s="87"/>
      <c r="P78" s="87"/>
      <c r="Q78" s="87"/>
      <c r="R78" s="87"/>
      <c r="S78" s="87"/>
      <c r="T78" s="87" t="n">
        <v>75</v>
      </c>
      <c r="U78" s="87" t="n">
        <v>75</v>
      </c>
      <c r="V78" s="87" t="n">
        <v>75</v>
      </c>
      <c r="W78" s="87"/>
      <c r="X78" s="87"/>
      <c r="Y78" s="87"/>
      <c r="Z78" s="87"/>
      <c r="AA78" s="87"/>
      <c r="AB78" s="87"/>
      <c r="AC78" s="87"/>
      <c r="AD78" s="72" t="n">
        <f aca="false">SUM(E78:AC78)</f>
        <v>225</v>
      </c>
      <c r="AE78" s="73" t="n">
        <f aca="false">AD78*D78</f>
        <v>3150</v>
      </c>
      <c r="AF78" s="74"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3" t="s">
        <v>18</v>
      </c>
      <c r="B79" s="84" t="s">
        <v>24</v>
      </c>
      <c r="C79" s="84" t="s">
        <v>11</v>
      </c>
      <c r="D79" s="85" t="n">
        <v>7</v>
      </c>
      <c r="E79" s="86"/>
      <c r="F79" s="87"/>
      <c r="G79" s="87"/>
      <c r="H79" s="87"/>
      <c r="I79" s="87"/>
      <c r="J79" s="87"/>
      <c r="K79" s="87"/>
      <c r="L79" s="87"/>
      <c r="M79" s="87"/>
      <c r="N79" s="87"/>
      <c r="O79" s="87"/>
      <c r="P79" s="87"/>
      <c r="Q79" s="87"/>
      <c r="R79" s="87"/>
      <c r="S79" s="87"/>
      <c r="T79" s="87" t="n">
        <v>20</v>
      </c>
      <c r="U79" s="87" t="n">
        <v>20</v>
      </c>
      <c r="V79" s="87" t="n">
        <v>35</v>
      </c>
      <c r="W79" s="87"/>
      <c r="X79" s="87"/>
      <c r="Y79" s="87"/>
      <c r="Z79" s="87"/>
      <c r="AA79" s="87"/>
      <c r="AB79" s="87"/>
      <c r="AC79" s="87"/>
      <c r="AD79" s="72" t="n">
        <f aca="false">SUM(E79:AC79)</f>
        <v>75</v>
      </c>
      <c r="AE79" s="73" t="n">
        <f aca="false">AD79*D79</f>
        <v>525</v>
      </c>
      <c r="AF79" s="74"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3" t="s">
        <v>18</v>
      </c>
      <c r="B80" s="84" t="s">
        <v>24</v>
      </c>
      <c r="C80" s="84" t="s">
        <v>11</v>
      </c>
      <c r="D80" s="85" t="n">
        <v>17</v>
      </c>
      <c r="E80" s="86"/>
      <c r="F80" s="87"/>
      <c r="G80" s="87"/>
      <c r="H80" s="87"/>
      <c r="I80" s="87"/>
      <c r="J80" s="87"/>
      <c r="K80" s="87"/>
      <c r="L80" s="87"/>
      <c r="M80" s="87"/>
      <c r="N80" s="87"/>
      <c r="O80" s="87"/>
      <c r="P80" s="87"/>
      <c r="Q80" s="87"/>
      <c r="R80" s="87"/>
      <c r="S80" s="87"/>
      <c r="T80" s="87"/>
      <c r="U80" s="87"/>
      <c r="V80" s="87"/>
      <c r="W80" s="87" t="n">
        <v>50</v>
      </c>
      <c r="X80" s="87" t="n">
        <v>50</v>
      </c>
      <c r="Y80" s="87" t="n">
        <v>50</v>
      </c>
      <c r="Z80" s="87" t="n">
        <v>50</v>
      </c>
      <c r="AA80" s="87"/>
      <c r="AB80" s="87"/>
      <c r="AC80" s="87"/>
      <c r="AD80" s="72" t="n">
        <f aca="false">SUM(E80:AC80)</f>
        <v>200</v>
      </c>
      <c r="AE80" s="73" t="n">
        <f aca="false">AD80*D80</f>
        <v>3400</v>
      </c>
      <c r="AF80" s="74"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3" t="s">
        <v>16</v>
      </c>
      <c r="B81" s="84" t="s">
        <v>24</v>
      </c>
      <c r="C81" s="84" t="s">
        <v>11</v>
      </c>
      <c r="D81" s="85" t="n">
        <v>17</v>
      </c>
      <c r="E81" s="86"/>
      <c r="F81" s="87"/>
      <c r="G81" s="87"/>
      <c r="H81" s="87"/>
      <c r="I81" s="87"/>
      <c r="J81" s="87"/>
      <c r="K81" s="87"/>
      <c r="L81" s="87"/>
      <c r="M81" s="87"/>
      <c r="N81" s="87"/>
      <c r="O81" s="87"/>
      <c r="P81" s="87"/>
      <c r="Q81" s="87"/>
      <c r="R81" s="87"/>
      <c r="S81" s="87"/>
      <c r="T81" s="87"/>
      <c r="U81" s="87"/>
      <c r="V81" s="87"/>
      <c r="W81" s="87" t="n">
        <v>50</v>
      </c>
      <c r="X81" s="87"/>
      <c r="Y81" s="87"/>
      <c r="Z81" s="87"/>
      <c r="AA81" s="87"/>
      <c r="AB81" s="87"/>
      <c r="AC81" s="87"/>
      <c r="AD81" s="72" t="n">
        <f aca="false">SUM(E81:AC81)</f>
        <v>50</v>
      </c>
      <c r="AE81" s="73" t="n">
        <f aca="false">AD81*D81</f>
        <v>850</v>
      </c>
      <c r="AF81" s="74"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3" t="s">
        <v>27</v>
      </c>
      <c r="B82" s="84" t="s">
        <v>24</v>
      </c>
      <c r="C82" s="84" t="s">
        <v>23</v>
      </c>
      <c r="D82" s="85" t="n">
        <v>16</v>
      </c>
      <c r="E82" s="86"/>
      <c r="F82" s="87"/>
      <c r="G82" s="87"/>
      <c r="H82" s="87"/>
      <c r="I82" s="87"/>
      <c r="J82" s="87"/>
      <c r="K82" s="87"/>
      <c r="L82" s="87"/>
      <c r="M82" s="87"/>
      <c r="N82" s="87"/>
      <c r="O82" s="87"/>
      <c r="P82" s="87"/>
      <c r="Q82" s="87"/>
      <c r="R82" s="87"/>
      <c r="S82" s="87"/>
      <c r="T82" s="87"/>
      <c r="U82" s="87"/>
      <c r="V82" s="87"/>
      <c r="W82" s="87"/>
      <c r="X82" s="87"/>
      <c r="Y82" s="87"/>
      <c r="Z82" s="87"/>
      <c r="AA82" s="87" t="n">
        <v>20</v>
      </c>
      <c r="AB82" s="87" t="n">
        <v>20</v>
      </c>
      <c r="AC82" s="87"/>
      <c r="AD82" s="72" t="n">
        <f aca="false">SUM(E82:AC82)</f>
        <v>40</v>
      </c>
      <c r="AE82" s="73" t="n">
        <f aca="false">AD82*D82</f>
        <v>640</v>
      </c>
      <c r="AF82" s="74"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3" t="s">
        <v>16</v>
      </c>
      <c r="B83" s="84" t="s">
        <v>24</v>
      </c>
      <c r="C83" s="84" t="s">
        <v>11</v>
      </c>
      <c r="D83" s="85" t="n">
        <v>14</v>
      </c>
      <c r="E83" s="86"/>
      <c r="F83" s="87"/>
      <c r="G83" s="87"/>
      <c r="H83" s="87"/>
      <c r="I83" s="87"/>
      <c r="J83" s="87"/>
      <c r="K83" s="87"/>
      <c r="L83" s="87"/>
      <c r="M83" s="87"/>
      <c r="N83" s="87"/>
      <c r="O83" s="87"/>
      <c r="P83" s="87"/>
      <c r="Q83" s="87"/>
      <c r="R83" s="87"/>
      <c r="S83" s="87"/>
      <c r="T83" s="87"/>
      <c r="U83" s="87"/>
      <c r="V83" s="87"/>
      <c r="W83" s="87"/>
      <c r="X83" s="87"/>
      <c r="Y83" s="87"/>
      <c r="Z83" s="87"/>
      <c r="AA83" s="87" t="n">
        <v>50</v>
      </c>
      <c r="AB83" s="87" t="n">
        <v>50</v>
      </c>
      <c r="AC83" s="87"/>
      <c r="AD83" s="72" t="n">
        <f aca="false">SUM(E83:AC83)</f>
        <v>100</v>
      </c>
      <c r="AE83" s="73" t="n">
        <f aca="false">AD83*D83</f>
        <v>1400</v>
      </c>
      <c r="AF83" s="74"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3" t="s">
        <v>26</v>
      </c>
      <c r="B84" s="84" t="s">
        <v>24</v>
      </c>
      <c r="C84" s="84" t="s">
        <v>23</v>
      </c>
      <c r="D84" s="85" t="n">
        <v>5</v>
      </c>
      <c r="E84" s="86"/>
      <c r="F84" s="87"/>
      <c r="G84" s="87"/>
      <c r="H84" s="87"/>
      <c r="I84" s="87"/>
      <c r="J84" s="87"/>
      <c r="K84" s="87"/>
      <c r="L84" s="87"/>
      <c r="M84" s="87"/>
      <c r="N84" s="87"/>
      <c r="O84" s="87"/>
      <c r="P84" s="87"/>
      <c r="Q84" s="87"/>
      <c r="R84" s="87"/>
      <c r="S84" s="87"/>
      <c r="T84" s="87"/>
      <c r="U84" s="87"/>
      <c r="V84" s="87"/>
      <c r="W84" s="87"/>
      <c r="X84" s="87"/>
      <c r="Y84" s="87"/>
      <c r="Z84" s="87"/>
      <c r="AA84" s="87"/>
      <c r="AB84" s="87" t="n">
        <v>40</v>
      </c>
      <c r="AC84" s="87"/>
      <c r="AD84" s="72" t="n">
        <f aca="false">SUM(E84:AC84)</f>
        <v>40</v>
      </c>
      <c r="AE84" s="73" t="n">
        <f aca="false">AD84*D84</f>
        <v>200</v>
      </c>
      <c r="AF84" s="74"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3" t="s">
        <v>13</v>
      </c>
      <c r="B85" s="84" t="s">
        <v>24</v>
      </c>
      <c r="C85" s="84" t="s">
        <v>11</v>
      </c>
      <c r="D85" s="85" t="n">
        <v>20</v>
      </c>
      <c r="E85" s="86"/>
      <c r="F85" s="87"/>
      <c r="G85" s="87"/>
      <c r="H85" s="87"/>
      <c r="I85" s="87"/>
      <c r="J85" s="87"/>
      <c r="K85" s="87"/>
      <c r="L85" s="87"/>
      <c r="M85" s="87"/>
      <c r="N85" s="87"/>
      <c r="O85" s="87"/>
      <c r="P85" s="87"/>
      <c r="Q85" s="87"/>
      <c r="R85" s="87"/>
      <c r="S85" s="87"/>
      <c r="T85" s="87"/>
      <c r="U85" s="87"/>
      <c r="V85" s="87"/>
      <c r="W85" s="87"/>
      <c r="X85" s="87"/>
      <c r="Y85" s="87"/>
      <c r="Z85" s="87"/>
      <c r="AA85" s="87" t="n">
        <v>15</v>
      </c>
      <c r="AB85" s="87"/>
      <c r="AC85" s="87"/>
      <c r="AD85" s="72" t="n">
        <f aca="false">SUM(E85:AC85)</f>
        <v>15</v>
      </c>
      <c r="AE85" s="73" t="n">
        <f aca="false">AD85*D85</f>
        <v>300</v>
      </c>
      <c r="AF85" s="74"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3"/>
      <c r="B86" s="84"/>
      <c r="C86" s="84"/>
      <c r="D86" s="85"/>
      <c r="E86" s="86"/>
      <c r="F86" s="87"/>
      <c r="G86" s="87"/>
      <c r="H86" s="87"/>
      <c r="I86" s="87"/>
      <c r="J86" s="87"/>
      <c r="K86" s="87"/>
      <c r="L86" s="87"/>
      <c r="M86" s="87"/>
      <c r="N86" s="87"/>
      <c r="O86" s="87"/>
      <c r="P86" s="87"/>
      <c r="Q86" s="87"/>
      <c r="R86" s="87"/>
      <c r="S86" s="87"/>
      <c r="T86" s="87"/>
      <c r="U86" s="87"/>
      <c r="V86" s="87"/>
      <c r="W86" s="87"/>
      <c r="X86" s="87"/>
      <c r="Y86" s="87"/>
      <c r="Z86" s="87"/>
      <c r="AA86" s="87"/>
      <c r="AB86" s="87"/>
      <c r="AC86" s="87"/>
      <c r="AD86" s="72" t="n">
        <f aca="false">SUM(E86:AC86)</f>
        <v>0</v>
      </c>
      <c r="AE86" s="73" t="n">
        <f aca="false">AD86*D86</f>
        <v>0</v>
      </c>
      <c r="AF86" s="74"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80"/>
      <c r="B87" s="81"/>
      <c r="C87" s="81"/>
      <c r="D87" s="88"/>
      <c r="E87" s="89"/>
      <c r="F87" s="65"/>
      <c r="G87" s="65"/>
      <c r="H87" s="65"/>
      <c r="I87" s="65"/>
      <c r="J87" s="65"/>
      <c r="K87" s="65"/>
      <c r="L87" s="65"/>
      <c r="M87" s="65"/>
      <c r="N87" s="65"/>
      <c r="O87" s="65"/>
      <c r="P87" s="65"/>
      <c r="Q87" s="65"/>
      <c r="R87" s="65"/>
      <c r="S87" s="65"/>
      <c r="T87" s="65"/>
      <c r="U87" s="65"/>
      <c r="V87" s="65"/>
      <c r="W87" s="65"/>
      <c r="X87" s="65"/>
      <c r="Y87" s="65"/>
      <c r="Z87" s="65"/>
      <c r="AA87" s="65"/>
      <c r="AB87" s="65"/>
      <c r="AC87" s="65"/>
      <c r="AD87" s="72" t="n">
        <f aca="false">SUM(E87:AC87)</f>
        <v>0</v>
      </c>
      <c r="AE87" s="73" t="n">
        <f aca="false">AD87*D87</f>
        <v>0</v>
      </c>
      <c r="AF87" s="74"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0"/>
      <c r="B88" s="81"/>
      <c r="C88" s="81"/>
      <c r="D88" s="88"/>
      <c r="E88" s="89"/>
      <c r="F88" s="65"/>
      <c r="G88" s="65"/>
      <c r="H88" s="65"/>
      <c r="I88" s="65"/>
      <c r="J88" s="65"/>
      <c r="K88" s="65"/>
      <c r="L88" s="65"/>
      <c r="M88" s="65"/>
      <c r="N88" s="65"/>
      <c r="O88" s="65"/>
      <c r="P88" s="65"/>
      <c r="Q88" s="65"/>
      <c r="R88" s="65"/>
      <c r="S88" s="65"/>
      <c r="T88" s="65"/>
      <c r="U88" s="65"/>
      <c r="V88" s="65"/>
      <c r="W88" s="65"/>
      <c r="X88" s="65"/>
      <c r="Y88" s="65"/>
      <c r="Z88" s="65"/>
      <c r="AA88" s="65"/>
      <c r="AB88" s="65"/>
      <c r="AC88" s="65"/>
      <c r="AD88" s="72" t="n">
        <f aca="false">SUM(E88:AC88)</f>
        <v>0</v>
      </c>
      <c r="AE88" s="73" t="n">
        <f aca="false">AD88*D88</f>
        <v>0</v>
      </c>
      <c r="AF88" s="74"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1.25" hidden="false" customHeight="true" outlineLevel="0" collapsed="false">
      <c r="A89" s="90"/>
      <c r="B89" s="91"/>
      <c r="C89" s="91"/>
      <c r="D89" s="91"/>
      <c r="E89" s="92"/>
      <c r="F89" s="91"/>
      <c r="G89" s="91"/>
      <c r="H89" s="91"/>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3"/>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true" outlineLevel="0" collapsed="false">
      <c r="A90" s="94"/>
      <c r="B90" s="95"/>
      <c r="C90" s="95"/>
      <c r="D90" s="96"/>
      <c r="E90" s="97"/>
      <c r="F90" s="98"/>
      <c r="G90" s="99"/>
      <c r="H90" s="99"/>
      <c r="I90" s="99"/>
      <c r="J90" s="99"/>
      <c r="K90" s="99"/>
      <c r="L90" s="99"/>
      <c r="M90" s="99"/>
      <c r="N90" s="99"/>
      <c r="O90" s="99"/>
      <c r="P90" s="99"/>
      <c r="Q90" s="99"/>
      <c r="R90" s="99"/>
      <c r="S90" s="99"/>
      <c r="T90" s="99"/>
      <c r="U90" s="99"/>
      <c r="V90" s="99"/>
      <c r="W90" s="99"/>
      <c r="X90" s="99"/>
      <c r="Y90" s="99"/>
      <c r="Z90" s="99"/>
      <c r="AA90" s="99"/>
      <c r="AB90" s="99"/>
      <c r="AC90" s="99"/>
      <c r="AD90" s="72" t="n">
        <f aca="false">SUM(AA90:AC90)</f>
        <v>0</v>
      </c>
      <c r="AE90" s="73" t="n">
        <f aca="false">AD90*D90</f>
        <v>0</v>
      </c>
      <c r="AF90" s="74"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4" t="s">
        <v>13</v>
      </c>
      <c r="B91" s="95" t="s">
        <v>24</v>
      </c>
      <c r="C91" s="100" t="s">
        <v>11</v>
      </c>
      <c r="D91" s="96" t="n">
        <v>24</v>
      </c>
      <c r="E91" s="97"/>
      <c r="F91" s="98"/>
      <c r="G91" s="99"/>
      <c r="H91" s="99"/>
      <c r="I91" s="99"/>
      <c r="J91" s="99"/>
      <c r="K91" s="99"/>
      <c r="L91" s="99" t="n">
        <v>-50</v>
      </c>
      <c r="M91" s="99"/>
      <c r="N91" s="99"/>
      <c r="O91" s="99"/>
      <c r="P91" s="99"/>
      <c r="Q91" s="99"/>
      <c r="R91" s="99"/>
      <c r="S91" s="99"/>
      <c r="T91" s="99"/>
      <c r="U91" s="99"/>
      <c r="V91" s="99"/>
      <c r="W91" s="99"/>
      <c r="X91" s="99"/>
      <c r="Y91" s="99"/>
      <c r="Z91" s="99"/>
      <c r="AA91" s="99"/>
      <c r="AB91" s="99"/>
      <c r="AC91" s="99"/>
      <c r="AD91" s="72"/>
      <c r="AE91" s="73"/>
      <c r="AF91" s="74"/>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4"/>
      <c r="B92" s="95"/>
      <c r="C92" s="100"/>
      <c r="D92" s="96"/>
      <c r="E92" s="97"/>
      <c r="F92" s="98"/>
      <c r="G92" s="99"/>
      <c r="H92" s="99"/>
      <c r="I92" s="99"/>
      <c r="J92" s="99"/>
      <c r="K92" s="99"/>
      <c r="L92" s="99"/>
      <c r="M92" s="99"/>
      <c r="N92" s="99"/>
      <c r="O92" s="99"/>
      <c r="P92" s="99"/>
      <c r="Q92" s="99"/>
      <c r="R92" s="99"/>
      <c r="S92" s="99"/>
      <c r="T92" s="99"/>
      <c r="U92" s="99"/>
      <c r="V92" s="99"/>
      <c r="W92" s="99"/>
      <c r="X92" s="99"/>
      <c r="Y92" s="99"/>
      <c r="Z92" s="99"/>
      <c r="AA92" s="99"/>
      <c r="AB92" s="99"/>
      <c r="AC92" s="99"/>
      <c r="AD92" s="72"/>
      <c r="AE92" s="73"/>
      <c r="AF92" s="74"/>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4"/>
      <c r="B93" s="95"/>
      <c r="C93" s="100"/>
      <c r="D93" s="96"/>
      <c r="E93" s="97"/>
      <c r="F93" s="98"/>
      <c r="G93" s="99"/>
      <c r="H93" s="99"/>
      <c r="I93" s="99"/>
      <c r="J93" s="99"/>
      <c r="K93" s="99"/>
      <c r="L93" s="99"/>
      <c r="M93" s="99"/>
      <c r="N93" s="99"/>
      <c r="O93" s="99"/>
      <c r="P93" s="99"/>
      <c r="Q93" s="99"/>
      <c r="R93" s="99"/>
      <c r="S93" s="99"/>
      <c r="T93" s="99"/>
      <c r="U93" s="99"/>
      <c r="V93" s="99"/>
      <c r="W93" s="99"/>
      <c r="X93" s="99"/>
      <c r="Y93" s="99"/>
      <c r="Z93" s="99"/>
      <c r="AA93" s="99"/>
      <c r="AB93" s="99"/>
      <c r="AC93" s="99"/>
      <c r="AD93" s="72"/>
      <c r="AE93" s="73"/>
      <c r="AF93" s="74"/>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4"/>
      <c r="B94" s="95"/>
      <c r="C94" s="100"/>
      <c r="D94" s="96"/>
      <c r="E94" s="97"/>
      <c r="F94" s="98"/>
      <c r="G94" s="99"/>
      <c r="H94" s="99"/>
      <c r="I94" s="99"/>
      <c r="J94" s="99"/>
      <c r="K94" s="99"/>
      <c r="L94" s="99"/>
      <c r="M94" s="99"/>
      <c r="N94" s="99"/>
      <c r="O94" s="99"/>
      <c r="P94" s="99"/>
      <c r="Q94" s="99"/>
      <c r="R94" s="99"/>
      <c r="S94" s="99"/>
      <c r="T94" s="99"/>
      <c r="U94" s="99"/>
      <c r="V94" s="99"/>
      <c r="W94" s="99"/>
      <c r="X94" s="99"/>
      <c r="Y94" s="99"/>
      <c r="Z94" s="99"/>
      <c r="AA94" s="99"/>
      <c r="AB94" s="99"/>
      <c r="AC94" s="99"/>
      <c r="AD94" s="72" t="n">
        <f aca="false">SUM(AA94:AC94)</f>
        <v>0</v>
      </c>
      <c r="AE94" s="73" t="n">
        <f aca="false">AD94*D94</f>
        <v>0</v>
      </c>
      <c r="AF94" s="74"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01"/>
      <c r="B95" s="102"/>
      <c r="C95" s="102"/>
      <c r="D95" s="103"/>
      <c r="E95" s="104"/>
      <c r="F95" s="105"/>
      <c r="G95" s="106"/>
      <c r="H95" s="105"/>
      <c r="I95" s="105"/>
      <c r="J95" s="105"/>
      <c r="K95" s="105"/>
      <c r="L95" s="105"/>
      <c r="M95" s="105"/>
      <c r="N95" s="105"/>
      <c r="O95" s="105"/>
      <c r="P95" s="105"/>
      <c r="Q95" s="105"/>
      <c r="R95" s="105"/>
      <c r="S95" s="105"/>
      <c r="T95" s="105"/>
      <c r="U95" s="105"/>
      <c r="V95" s="105"/>
      <c r="W95" s="105"/>
      <c r="X95" s="105"/>
      <c r="Y95" s="105"/>
      <c r="Z95" s="105"/>
      <c r="AA95" s="105"/>
      <c r="AB95" s="105"/>
      <c r="AC95" s="107"/>
      <c r="AD95" s="72" t="n">
        <f aca="false">SUM(AA95:AC95)</f>
        <v>0</v>
      </c>
      <c r="AE95" s="73" t="n">
        <f aca="false">AD95*D95</f>
        <v>0</v>
      </c>
      <c r="AF95" s="74"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01"/>
      <c r="B96" s="102"/>
      <c r="C96" s="102"/>
      <c r="D96" s="104"/>
      <c r="E96" s="104"/>
      <c r="F96" s="105"/>
      <c r="G96" s="106"/>
      <c r="H96" s="105"/>
      <c r="I96" s="105"/>
      <c r="J96" s="105"/>
      <c r="K96" s="105"/>
      <c r="L96" s="105"/>
      <c r="M96" s="105"/>
      <c r="N96" s="105"/>
      <c r="O96" s="105"/>
      <c r="P96" s="105"/>
      <c r="Q96" s="105"/>
      <c r="R96" s="105"/>
      <c r="S96" s="105"/>
      <c r="T96" s="105"/>
      <c r="U96" s="108"/>
      <c r="V96" s="105"/>
      <c r="W96" s="105"/>
      <c r="X96" s="105"/>
      <c r="Y96" s="105"/>
      <c r="Z96" s="105"/>
      <c r="AA96" s="105"/>
      <c r="AB96" s="105"/>
      <c r="AC96" s="107"/>
      <c r="AD96" s="109" t="n">
        <f aca="false">SUM(F101:AC101)</f>
        <v>0</v>
      </c>
      <c r="AE96" s="110" t="n">
        <f aca="false">AD96*D96</f>
        <v>0</v>
      </c>
      <c r="AF96" s="111"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2" t="s">
        <v>20</v>
      </c>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6"/>
      <c r="B98" s="114"/>
      <c r="C98" s="114"/>
      <c r="D98" s="115"/>
      <c r="E98" s="115"/>
      <c r="F98" s="114"/>
      <c r="G98" s="116"/>
      <c r="H98" s="116"/>
      <c r="I98" s="116"/>
      <c r="J98" s="116"/>
      <c r="K98" s="116"/>
      <c r="L98" s="116"/>
      <c r="M98" s="116"/>
      <c r="N98" s="116"/>
      <c r="O98" s="116"/>
      <c r="P98" s="116"/>
      <c r="Q98" s="116"/>
      <c r="R98" s="116"/>
      <c r="S98" s="116"/>
      <c r="T98" s="116"/>
      <c r="U98" s="116"/>
      <c r="V98" s="116"/>
      <c r="W98" s="116"/>
      <c r="X98" s="116"/>
      <c r="Y98" s="116"/>
      <c r="Z98" s="116"/>
      <c r="AA98" s="116"/>
      <c r="AB98" s="116"/>
      <c r="AC98" s="117"/>
      <c r="AD98" s="118"/>
      <c r="AE98" s="119"/>
      <c r="AF98" s="1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20" t="s">
        <v>28</v>
      </c>
      <c r="B99" s="121"/>
      <c r="C99" s="122"/>
      <c r="D99" s="123"/>
      <c r="E99" s="123"/>
      <c r="F99" s="124"/>
      <c r="G99" s="124"/>
      <c r="K99" s="125"/>
      <c r="S99" s="1" t="s">
        <v>1</v>
      </c>
      <c r="Z99" s="126"/>
      <c r="AA99" s="126"/>
      <c r="AB99" s="126"/>
      <c r="AC99" s="127"/>
      <c r="AD99" s="118"/>
      <c r="AE99" s="119"/>
      <c r="AF99" s="12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3.5" hidden="false" customHeight="false" outlineLevel="0" collapsed="false">
      <c r="A100" s="128"/>
      <c r="B100" s="129"/>
      <c r="C100" s="129"/>
      <c r="D100" s="123"/>
      <c r="E100" s="123"/>
      <c r="F100" s="124"/>
      <c r="G100" s="124"/>
      <c r="K100" s="130"/>
      <c r="L100" s="130"/>
      <c r="Z100" s="126"/>
      <c r="AA100" s="126"/>
      <c r="AB100" s="126"/>
      <c r="AC100" s="127"/>
      <c r="AD100" s="118"/>
      <c r="AE100" s="119"/>
      <c r="AF100" s="12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8.75" hidden="false" customHeight="false" outlineLevel="0" collapsed="false">
      <c r="A101" s="131" t="s">
        <v>29</v>
      </c>
      <c r="B101" s="132"/>
      <c r="C101" s="132" t="s">
        <v>30</v>
      </c>
      <c r="D101" s="133" t="s">
        <v>5</v>
      </c>
      <c r="E101" s="132"/>
      <c r="F101" s="134" t="s">
        <v>31</v>
      </c>
      <c r="G101" s="135"/>
      <c r="K101" s="130"/>
      <c r="L101" s="125"/>
      <c r="Z101" s="16"/>
      <c r="AA101" s="126"/>
      <c r="AB101" s="126"/>
      <c r="AC101" s="127"/>
      <c r="AD101" s="118"/>
      <c r="AE101" s="119"/>
      <c r="AF101" s="12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8" hidden="false" customHeight="false" outlineLevel="0" collapsed="false">
      <c r="A102" s="136" t="s">
        <v>32</v>
      </c>
      <c r="B102" s="137" t="s">
        <v>33</v>
      </c>
      <c r="C102" s="137"/>
      <c r="D102" s="138"/>
      <c r="E102" s="137"/>
      <c r="F102" s="124" t="s">
        <v>34</v>
      </c>
      <c r="G102" s="124" t="s">
        <v>35</v>
      </c>
      <c r="K102" s="130"/>
      <c r="L102" s="125"/>
      <c r="Z102" s="126" t="s">
        <v>36</v>
      </c>
      <c r="AA102" s="126"/>
      <c r="AB102" s="126"/>
      <c r="AD102" s="139"/>
      <c r="AE102" s="140"/>
      <c r="AF102" s="12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9" t="n">
        <v>24</v>
      </c>
      <c r="B103" s="129" t="n">
        <v>1</v>
      </c>
      <c r="C103" s="116" t="n">
        <v>1</v>
      </c>
      <c r="D103" s="141"/>
      <c r="E103" s="142"/>
      <c r="F103" s="143" t="n">
        <f aca="false">D103-0.25</f>
        <v>-0.25</v>
      </c>
      <c r="G103" s="144" t="n">
        <f aca="false">D103+0.56</f>
        <v>0.56</v>
      </c>
      <c r="K103" s="130"/>
      <c r="Z103" s="126"/>
      <c r="AD103" s="145"/>
      <c r="AE103" s="145"/>
      <c r="AG103" s="16"/>
    </row>
    <row r="104" customFormat="false" ht="12.75" hidden="false" customHeight="false" outlineLevel="0" collapsed="false">
      <c r="A104" s="124" t="n">
        <v>1</v>
      </c>
      <c r="B104" s="124" t="n">
        <v>2</v>
      </c>
      <c r="C104" s="116" t="n">
        <v>1</v>
      </c>
      <c r="D104" s="141"/>
      <c r="E104" s="146"/>
      <c r="F104" s="143" t="n">
        <f aca="false">D104-0.25</f>
        <v>-0.25</v>
      </c>
      <c r="G104" s="144" t="n">
        <f aca="false">D104+0.56</f>
        <v>0.56</v>
      </c>
      <c r="K104" s="130"/>
      <c r="Z104" s="1" t="s">
        <v>37</v>
      </c>
      <c r="AD104" s="147" t="n">
        <f aca="false">SUM(AD15:AD86)</f>
        <v>1567</v>
      </c>
      <c r="AE104" s="147" t="n">
        <f aca="false">SUM(AE15:AE86)</f>
        <v>20590</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9" t="n">
        <v>2</v>
      </c>
      <c r="B105" s="129" t="n">
        <v>3</v>
      </c>
      <c r="C105" s="116" t="n">
        <v>1</v>
      </c>
      <c r="D105" s="141"/>
      <c r="E105" s="146"/>
      <c r="F105" s="143" t="n">
        <f aca="false">D105-0.25</f>
        <v>-0.25</v>
      </c>
      <c r="G105" s="144" t="n">
        <f aca="false">D105+0.56</f>
        <v>0.56</v>
      </c>
      <c r="K105" s="130"/>
      <c r="Z105" s="1" t="s">
        <v>38</v>
      </c>
      <c r="AC105" s="148"/>
      <c r="AD105" s="147" t="n">
        <f aca="false">SUM(AD87:AD94)</f>
        <v>0</v>
      </c>
      <c r="AE105" s="147" t="n">
        <f aca="false">SUM(AE87:AE94)</f>
        <v>0</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4" t="n">
        <v>3</v>
      </c>
      <c r="B106" s="124" t="n">
        <v>4</v>
      </c>
      <c r="C106" s="116" t="n">
        <v>1</v>
      </c>
      <c r="D106" s="141"/>
      <c r="E106" s="146"/>
      <c r="F106" s="143" t="n">
        <f aca="false">D106-0.25</f>
        <v>-0.25</v>
      </c>
      <c r="G106" s="144" t="n">
        <f aca="false">D106+0.56</f>
        <v>0.56</v>
      </c>
      <c r="K106" s="130"/>
      <c r="Z106" s="149"/>
      <c r="AA106" s="149"/>
      <c r="AB106" s="149"/>
      <c r="AC106" s="93"/>
      <c r="AD106" s="16"/>
      <c r="AE106" s="16"/>
      <c r="AF106" s="149"/>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9" t="n">
        <v>4</v>
      </c>
      <c r="B107" s="129" t="n">
        <v>5</v>
      </c>
      <c r="C107" s="116" t="n">
        <v>1</v>
      </c>
      <c r="D107" s="141"/>
      <c r="E107" s="146"/>
      <c r="F107" s="143" t="n">
        <f aca="false">D107-0.25</f>
        <v>-0.25</v>
      </c>
      <c r="G107" s="144" t="n">
        <f aca="false">D107+0.56</f>
        <v>0.56</v>
      </c>
      <c r="I107" s="16"/>
      <c r="J107" s="16"/>
      <c r="K107" s="16"/>
      <c r="L107" s="16"/>
      <c r="M107" s="16"/>
      <c r="N107" s="16"/>
      <c r="Z107" s="150" t="s">
        <v>39</v>
      </c>
      <c r="AA107" s="150"/>
      <c r="AB107" s="150"/>
      <c r="AC107" s="151"/>
      <c r="AD107" s="152"/>
      <c r="AE107" s="153"/>
      <c r="AF107" s="145"/>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4" t="n">
        <v>5</v>
      </c>
      <c r="B108" s="124" t="n">
        <v>6</v>
      </c>
      <c r="C108" s="116" t="n">
        <v>1</v>
      </c>
      <c r="D108" s="141"/>
      <c r="E108" s="146"/>
      <c r="F108" s="143" t="n">
        <f aca="false">D108-0.25</f>
        <v>-0.25</v>
      </c>
      <c r="G108" s="144" t="n">
        <f aca="false">D108+0.56</f>
        <v>0.56</v>
      </c>
      <c r="I108" s="16"/>
      <c r="J108" s="16"/>
      <c r="K108" s="16"/>
      <c r="L108" s="16"/>
      <c r="M108" s="16"/>
      <c r="N108" s="16"/>
      <c r="Z108" s="150"/>
      <c r="AA108" s="150"/>
      <c r="AB108" s="150"/>
      <c r="AC108" s="151"/>
      <c r="AD108" s="152"/>
      <c r="AE108" s="153"/>
      <c r="AF108" s="145"/>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9" t="n">
        <v>6</v>
      </c>
      <c r="B109" s="129" t="n">
        <v>7</v>
      </c>
      <c r="C109" s="116" t="n">
        <v>1</v>
      </c>
      <c r="D109" s="141"/>
      <c r="E109" s="146"/>
      <c r="F109" s="143" t="n">
        <f aca="false">D109-0.25</f>
        <v>-0.25</v>
      </c>
      <c r="G109" s="144" t="n">
        <f aca="false">D109+0.56</f>
        <v>0.56</v>
      </c>
      <c r="I109" s="16"/>
      <c r="J109" s="16"/>
      <c r="K109" s="16"/>
      <c r="L109" s="16"/>
      <c r="M109" s="16"/>
      <c r="N109" s="16"/>
      <c r="Z109" s="150" t="s">
        <v>38</v>
      </c>
      <c r="AA109" s="150"/>
      <c r="AB109" s="150"/>
      <c r="AC109" s="151"/>
      <c r="AD109" s="154" t="n">
        <f aca="false">SUM(AD95:AD97)</f>
        <v>0</v>
      </c>
      <c r="AE109" s="154" t="n">
        <f aca="false">SUM(AE95:AE97)</f>
        <v>0</v>
      </c>
      <c r="AF109" s="145"/>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24" t="n">
        <v>7</v>
      </c>
      <c r="B110" s="124" t="n">
        <v>8</v>
      </c>
      <c r="C110" s="116" t="n">
        <v>1</v>
      </c>
      <c r="D110" s="141"/>
      <c r="E110" s="146"/>
      <c r="F110" s="143" t="n">
        <f aca="false">D110-0.25</f>
        <v>-0.25</v>
      </c>
      <c r="G110" s="144" t="n">
        <f aca="false">D110+0.56</f>
        <v>0.56</v>
      </c>
      <c r="I110" s="16"/>
      <c r="J110" s="16"/>
      <c r="K110" s="16"/>
      <c r="L110" s="16"/>
      <c r="M110" s="16"/>
      <c r="N110" s="16"/>
      <c r="Z110" s="145"/>
      <c r="AA110" s="145"/>
      <c r="AB110" s="145"/>
      <c r="AC110" s="155"/>
      <c r="AD110" s="145"/>
      <c r="AE110" s="145"/>
      <c r="AF110" s="145"/>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29" t="n">
        <v>8</v>
      </c>
      <c r="B111" s="129" t="n">
        <v>9</v>
      </c>
      <c r="C111" s="116" t="n">
        <v>1</v>
      </c>
      <c r="D111" s="141"/>
      <c r="E111" s="146"/>
      <c r="F111" s="143" t="n">
        <f aca="false">D111-0.25</f>
        <v>-0.25</v>
      </c>
      <c r="G111" s="144" t="n">
        <f aca="false">D111+0.56</f>
        <v>0.56</v>
      </c>
      <c r="I111" s="16"/>
      <c r="J111" s="16"/>
      <c r="K111" s="16"/>
      <c r="L111" s="16"/>
      <c r="M111" s="16"/>
      <c r="N111" s="16"/>
      <c r="Z111" s="145"/>
      <c r="AA111" s="145"/>
      <c r="AB111" s="145"/>
      <c r="AC111" s="155"/>
      <c r="AD111" s="145"/>
      <c r="AE111" s="145"/>
      <c r="AF111" s="145"/>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24" t="n">
        <v>9</v>
      </c>
      <c r="B112" s="124" t="n">
        <v>10</v>
      </c>
      <c r="C112" s="116" t="n">
        <v>1</v>
      </c>
      <c r="D112" s="141"/>
      <c r="E112" s="146"/>
      <c r="F112" s="143" t="n">
        <f aca="false">D112-0.25</f>
        <v>-0.25</v>
      </c>
      <c r="G112" s="144" t="n">
        <f aca="false">D112+0.56</f>
        <v>0.56</v>
      </c>
      <c r="I112" s="16"/>
      <c r="J112" s="16"/>
      <c r="K112" s="16"/>
      <c r="L112" s="16"/>
      <c r="M112" s="16"/>
      <c r="N112" s="16"/>
      <c r="Z112" s="145"/>
      <c r="AA112" s="145"/>
      <c r="AB112" s="145"/>
      <c r="AC112" s="155"/>
      <c r="AD112" s="145"/>
      <c r="AE112" s="145"/>
      <c r="AF112" s="145"/>
      <c r="AG112" s="16"/>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c r="CQ112" s="145"/>
      <c r="CR112" s="145"/>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5"/>
      <c r="EH112" s="145"/>
      <c r="EI112" s="145"/>
      <c r="EJ112" s="145"/>
      <c r="EK112" s="145"/>
      <c r="EL112" s="145"/>
      <c r="EM112" s="145"/>
      <c r="EN112" s="145"/>
      <c r="EO112" s="145"/>
      <c r="EP112" s="145"/>
      <c r="EQ112" s="145"/>
      <c r="ER112" s="145"/>
      <c r="ES112" s="145"/>
      <c r="ET112" s="145"/>
      <c r="EU112" s="145"/>
      <c r="EV112" s="145"/>
      <c r="EW112" s="145"/>
      <c r="EX112" s="145"/>
      <c r="EY112" s="145"/>
      <c r="EZ112" s="145"/>
      <c r="FA112" s="145"/>
      <c r="FB112" s="145"/>
      <c r="FC112" s="145"/>
      <c r="FD112" s="145"/>
      <c r="FE112" s="145"/>
      <c r="FF112" s="145"/>
      <c r="FG112" s="145"/>
      <c r="FH112" s="145"/>
      <c r="FI112" s="145"/>
      <c r="FJ112" s="145"/>
      <c r="FK112" s="145"/>
      <c r="FL112" s="145"/>
      <c r="FM112" s="145"/>
      <c r="FN112" s="145"/>
      <c r="FO112" s="145"/>
      <c r="FP112" s="145"/>
      <c r="FQ112" s="145"/>
      <c r="FR112" s="145"/>
      <c r="FS112" s="145"/>
      <c r="FT112" s="145"/>
      <c r="FU112" s="145"/>
      <c r="FV112" s="145"/>
      <c r="FW112" s="145"/>
      <c r="FX112" s="145"/>
      <c r="FY112" s="145"/>
      <c r="FZ112" s="145"/>
      <c r="GA112" s="145"/>
      <c r="GB112" s="145"/>
      <c r="GC112" s="145"/>
      <c r="GD112" s="145"/>
      <c r="GE112" s="145"/>
      <c r="GF112" s="145"/>
      <c r="GG112" s="145"/>
      <c r="GH112" s="145"/>
      <c r="GI112" s="145"/>
      <c r="GJ112" s="145"/>
      <c r="GK112" s="145"/>
      <c r="GL112" s="145"/>
      <c r="GM112" s="145"/>
      <c r="GN112" s="145"/>
      <c r="GO112" s="145"/>
      <c r="GP112" s="145"/>
      <c r="GQ112" s="145"/>
      <c r="GR112" s="145"/>
      <c r="GS112" s="145"/>
      <c r="GT112" s="145"/>
      <c r="GU112" s="145"/>
      <c r="GV112" s="145"/>
      <c r="GW112" s="145"/>
      <c r="GX112" s="145"/>
      <c r="GY112" s="145"/>
      <c r="GZ112" s="145"/>
      <c r="HA112" s="145"/>
      <c r="HB112" s="145"/>
      <c r="HC112" s="145"/>
      <c r="HD112" s="145"/>
      <c r="HE112" s="145"/>
      <c r="HF112" s="145"/>
      <c r="HG112" s="145"/>
      <c r="HH112" s="145"/>
      <c r="HI112" s="145"/>
      <c r="HJ112" s="145"/>
      <c r="HK112" s="145"/>
      <c r="HL112" s="145"/>
      <c r="HM112" s="145"/>
      <c r="HN112" s="145"/>
      <c r="HO112" s="145"/>
      <c r="HP112" s="145"/>
      <c r="HQ112" s="145"/>
      <c r="HR112" s="145"/>
      <c r="HS112" s="145"/>
      <c r="HT112" s="145"/>
      <c r="HU112" s="145"/>
      <c r="HV112" s="145"/>
      <c r="HW112" s="145"/>
      <c r="HX112" s="145"/>
      <c r="HY112" s="145"/>
      <c r="HZ112" s="145"/>
      <c r="IA112" s="145"/>
      <c r="IB112" s="145"/>
      <c r="IC112" s="145"/>
      <c r="ID112" s="145"/>
      <c r="IE112" s="145"/>
      <c r="IF112" s="145"/>
      <c r="IG112" s="145"/>
      <c r="IH112" s="145"/>
      <c r="II112" s="145"/>
      <c r="IJ112" s="145"/>
      <c r="IK112" s="145"/>
      <c r="IL112" s="145"/>
      <c r="IM112" s="145"/>
      <c r="IN112" s="145"/>
      <c r="IO112" s="145"/>
      <c r="IP112" s="145"/>
      <c r="IQ112" s="145"/>
      <c r="IR112" s="145"/>
      <c r="IS112" s="145"/>
      <c r="IT112" s="145"/>
      <c r="IU112" s="145"/>
      <c r="IV112" s="145"/>
      <c r="IW112" s="145"/>
    </row>
    <row r="113" customFormat="false" ht="12.75" hidden="false" customHeight="false" outlineLevel="0" collapsed="false">
      <c r="A113" s="129" t="n">
        <v>10</v>
      </c>
      <c r="B113" s="129" t="n">
        <v>11</v>
      </c>
      <c r="C113" s="116" t="n">
        <v>1</v>
      </c>
      <c r="D113" s="141"/>
      <c r="E113" s="146"/>
      <c r="F113" s="143" t="n">
        <f aca="false">D113-0.25</f>
        <v>-0.25</v>
      </c>
      <c r="G113" s="144" t="n">
        <f aca="false">D113+0.56</f>
        <v>0.56</v>
      </c>
      <c r="H113" s="156"/>
      <c r="I113" s="43"/>
      <c r="J113" s="43"/>
      <c r="K113" s="43"/>
      <c r="L113" s="43"/>
      <c r="M113" s="43"/>
      <c r="N113" s="43"/>
      <c r="O113" s="156"/>
      <c r="P113" s="156"/>
      <c r="Q113" s="156"/>
      <c r="R113" s="156"/>
      <c r="S113" s="156"/>
      <c r="T113" s="156"/>
      <c r="U113" s="156"/>
      <c r="V113" s="156"/>
      <c r="W113" s="156"/>
      <c r="X113" s="156"/>
      <c r="Y113" s="156"/>
      <c r="Z113" s="145"/>
      <c r="AA113" s="145"/>
      <c r="AB113" s="145"/>
      <c r="AC113" s="155"/>
      <c r="AD113" s="145"/>
      <c r="AE113" s="145"/>
      <c r="AF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c r="CC113" s="145"/>
      <c r="CD113" s="145"/>
      <c r="CE113" s="145"/>
      <c r="CF113" s="145"/>
      <c r="CG113" s="145"/>
      <c r="CH113" s="145"/>
      <c r="CI113" s="145"/>
      <c r="CJ113" s="145"/>
      <c r="CK113" s="145"/>
      <c r="CL113" s="145"/>
      <c r="CM113" s="145"/>
      <c r="CN113" s="145"/>
      <c r="CO113" s="145"/>
      <c r="CP113" s="145"/>
      <c r="CQ113" s="145"/>
      <c r="CR113" s="145"/>
      <c r="CS113" s="145"/>
      <c r="CT113" s="145"/>
      <c r="CU113" s="145"/>
      <c r="CV113" s="145"/>
      <c r="CW113" s="145"/>
      <c r="CX113" s="145"/>
      <c r="CY113" s="145"/>
      <c r="CZ113" s="145"/>
      <c r="DA113" s="145"/>
      <c r="DB113" s="145"/>
      <c r="DC113" s="145"/>
      <c r="DD113" s="145"/>
      <c r="DE113" s="145"/>
      <c r="DF113" s="145"/>
      <c r="DG113" s="145"/>
      <c r="DH113" s="145"/>
      <c r="DI113" s="145"/>
      <c r="DJ113" s="145"/>
      <c r="DK113" s="145"/>
      <c r="DL113" s="145"/>
      <c r="DM113" s="145"/>
      <c r="DN113" s="145"/>
      <c r="DO113" s="145"/>
      <c r="DP113" s="145"/>
      <c r="DQ113" s="145"/>
      <c r="DR113" s="145"/>
      <c r="DS113" s="145"/>
      <c r="DT113" s="145"/>
      <c r="DU113" s="145"/>
      <c r="DV113" s="145"/>
      <c r="DW113" s="145"/>
      <c r="DX113" s="145"/>
      <c r="DY113" s="145"/>
      <c r="DZ113" s="145"/>
      <c r="EA113" s="145"/>
      <c r="EB113" s="145"/>
      <c r="EC113" s="145"/>
      <c r="ED113" s="145"/>
      <c r="EE113" s="145"/>
      <c r="EF113" s="145"/>
      <c r="EG113" s="145"/>
      <c r="EH113" s="145"/>
      <c r="EI113" s="145"/>
      <c r="EJ113" s="145"/>
      <c r="EK113" s="145"/>
      <c r="EL113" s="145"/>
      <c r="EM113" s="145"/>
      <c r="EN113" s="145"/>
      <c r="EO113" s="145"/>
      <c r="EP113" s="145"/>
      <c r="EQ113" s="145"/>
      <c r="ER113" s="145"/>
      <c r="ES113" s="145"/>
      <c r="ET113" s="145"/>
      <c r="EU113" s="145"/>
      <c r="EV113" s="145"/>
      <c r="EW113" s="145"/>
      <c r="EX113" s="145"/>
      <c r="EY113" s="145"/>
      <c r="EZ113" s="145"/>
      <c r="FA113" s="145"/>
      <c r="FB113" s="145"/>
      <c r="FC113" s="145"/>
      <c r="FD113" s="145"/>
      <c r="FE113" s="145"/>
      <c r="FF113" s="145"/>
      <c r="FG113" s="145"/>
      <c r="FH113" s="145"/>
      <c r="FI113" s="145"/>
      <c r="FJ113" s="145"/>
      <c r="FK113" s="145"/>
      <c r="FL113" s="145"/>
      <c r="FM113" s="145"/>
      <c r="FN113" s="145"/>
      <c r="FO113" s="145"/>
      <c r="FP113" s="145"/>
      <c r="FQ113" s="145"/>
      <c r="FR113" s="145"/>
      <c r="FS113" s="145"/>
      <c r="FT113" s="145"/>
      <c r="FU113" s="145"/>
      <c r="FV113" s="145"/>
      <c r="FW113" s="145"/>
      <c r="FX113" s="145"/>
      <c r="FY113" s="145"/>
      <c r="FZ113" s="145"/>
      <c r="GA113" s="145"/>
      <c r="GB113" s="145"/>
      <c r="GC113" s="145"/>
      <c r="GD113" s="145"/>
      <c r="GE113" s="145"/>
      <c r="GF113" s="145"/>
      <c r="GG113" s="145"/>
      <c r="GH113" s="145"/>
      <c r="GI113" s="145"/>
      <c r="GJ113" s="145"/>
      <c r="GK113" s="145"/>
      <c r="GL113" s="145"/>
      <c r="GM113" s="145"/>
      <c r="GN113" s="145"/>
      <c r="GO113" s="145"/>
      <c r="GP113" s="145"/>
      <c r="GQ113" s="145"/>
      <c r="GR113" s="145"/>
      <c r="GS113" s="145"/>
      <c r="GT113" s="145"/>
      <c r="GU113" s="145"/>
      <c r="GV113" s="145"/>
      <c r="GW113" s="145"/>
      <c r="GX113" s="145"/>
      <c r="GY113" s="145"/>
      <c r="GZ113" s="145"/>
      <c r="HA113" s="145"/>
      <c r="HB113" s="145"/>
      <c r="HC113" s="145"/>
      <c r="HD113" s="145"/>
      <c r="HE113" s="145"/>
      <c r="HF113" s="145"/>
      <c r="HG113" s="145"/>
      <c r="HH113" s="145"/>
      <c r="HI113" s="145"/>
      <c r="HJ113" s="145"/>
      <c r="HK113" s="145"/>
      <c r="HL113" s="145"/>
      <c r="HM113" s="145"/>
      <c r="HN113" s="145"/>
      <c r="HO113" s="145"/>
      <c r="HP113" s="145"/>
      <c r="HQ113" s="145"/>
      <c r="HR113" s="145"/>
      <c r="HS113" s="145"/>
      <c r="HT113" s="145"/>
      <c r="HU113" s="145"/>
      <c r="HV113" s="145"/>
      <c r="HW113" s="145"/>
      <c r="HX113" s="145"/>
      <c r="HY113" s="145"/>
      <c r="HZ113" s="145"/>
      <c r="IA113" s="145"/>
      <c r="IB113" s="145"/>
      <c r="IC113" s="145"/>
      <c r="ID113" s="145"/>
      <c r="IE113" s="145"/>
      <c r="IF113" s="145"/>
      <c r="IG113" s="145"/>
      <c r="IH113" s="145"/>
      <c r="II113" s="145"/>
      <c r="IJ113" s="145"/>
      <c r="IK113" s="145"/>
      <c r="IL113" s="145"/>
      <c r="IM113" s="145"/>
      <c r="IN113" s="145"/>
      <c r="IO113" s="145"/>
      <c r="IP113" s="145"/>
      <c r="IQ113" s="145"/>
      <c r="IR113" s="145"/>
      <c r="IS113" s="145"/>
      <c r="IT113" s="145"/>
      <c r="IU113" s="145"/>
      <c r="IV113" s="145"/>
      <c r="IW113" s="145"/>
    </row>
    <row r="114" customFormat="false" ht="12.75" hidden="false" customHeight="false" outlineLevel="0" collapsed="false">
      <c r="A114" s="124" t="n">
        <v>11</v>
      </c>
      <c r="B114" s="124" t="n">
        <v>12</v>
      </c>
      <c r="C114" s="116" t="n">
        <v>1</v>
      </c>
      <c r="D114" s="141"/>
      <c r="E114" s="146"/>
      <c r="F114" s="143" t="n">
        <f aca="false">D114-0.25</f>
        <v>-0.25</v>
      </c>
      <c r="G114" s="144" t="n">
        <f aca="false">D114+0.56</f>
        <v>0.56</v>
      </c>
      <c r="H114" s="149"/>
      <c r="I114" s="16"/>
      <c r="J114" s="16"/>
      <c r="K114" s="16"/>
      <c r="L114" s="16"/>
      <c r="M114" s="16"/>
      <c r="N114" s="16"/>
      <c r="O114" s="149"/>
      <c r="P114" s="149"/>
      <c r="Q114" s="149"/>
      <c r="R114" s="149"/>
      <c r="S114" s="149"/>
      <c r="T114" s="149"/>
      <c r="U114" s="149"/>
      <c r="V114" s="149"/>
      <c r="W114" s="149"/>
      <c r="X114" s="149"/>
      <c r="Y114" s="149"/>
      <c r="Z114" s="145"/>
      <c r="AA114" s="145"/>
      <c r="AB114" s="145"/>
      <c r="AC114" s="155"/>
      <c r="AD114" s="145"/>
      <c r="AE114" s="145"/>
      <c r="AF114" s="145"/>
      <c r="AG114" s="16"/>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c r="CC114" s="145"/>
      <c r="CD114" s="145"/>
      <c r="CE114" s="145"/>
      <c r="CF114" s="145"/>
      <c r="CG114" s="145"/>
      <c r="CH114" s="145"/>
      <c r="CI114" s="145"/>
      <c r="CJ114" s="145"/>
      <c r="CK114" s="145"/>
      <c r="CL114" s="145"/>
      <c r="CM114" s="145"/>
      <c r="CN114" s="145"/>
      <c r="CO114" s="145"/>
      <c r="CP114" s="145"/>
      <c r="CQ114" s="145"/>
      <c r="CR114" s="145"/>
      <c r="CS114" s="145"/>
      <c r="CT114" s="145"/>
      <c r="CU114" s="145"/>
      <c r="CV114" s="145"/>
      <c r="CW114" s="145"/>
      <c r="CX114" s="145"/>
      <c r="CY114" s="145"/>
      <c r="CZ114" s="145"/>
      <c r="DA114" s="145"/>
      <c r="DB114" s="145"/>
      <c r="DC114" s="145"/>
      <c r="DD114" s="145"/>
      <c r="DE114" s="145"/>
      <c r="DF114" s="145"/>
      <c r="DG114" s="145"/>
      <c r="DH114" s="145"/>
      <c r="DI114" s="145"/>
      <c r="DJ114" s="145"/>
      <c r="DK114" s="145"/>
      <c r="DL114" s="145"/>
      <c r="DM114" s="145"/>
      <c r="DN114" s="145"/>
      <c r="DO114" s="145"/>
      <c r="DP114" s="145"/>
      <c r="DQ114" s="145"/>
      <c r="DR114" s="145"/>
      <c r="DS114" s="145"/>
      <c r="DT114" s="145"/>
      <c r="DU114" s="145"/>
      <c r="DV114" s="145"/>
      <c r="DW114" s="145"/>
      <c r="DX114" s="145"/>
      <c r="DY114" s="145"/>
      <c r="DZ114" s="145"/>
      <c r="EA114" s="145"/>
      <c r="EB114" s="145"/>
      <c r="EC114" s="145"/>
      <c r="ED114" s="145"/>
      <c r="EE114" s="145"/>
      <c r="EF114" s="145"/>
      <c r="EG114" s="145"/>
      <c r="EH114" s="145"/>
      <c r="EI114" s="145"/>
      <c r="EJ114" s="145"/>
      <c r="EK114" s="145"/>
      <c r="EL114" s="145"/>
      <c r="EM114" s="145"/>
      <c r="EN114" s="145"/>
      <c r="EO114" s="145"/>
      <c r="EP114" s="145"/>
      <c r="EQ114" s="145"/>
      <c r="ER114" s="145"/>
      <c r="ES114" s="145"/>
      <c r="ET114" s="145"/>
      <c r="EU114" s="145"/>
      <c r="EV114" s="145"/>
      <c r="EW114" s="145"/>
      <c r="EX114" s="145"/>
      <c r="EY114" s="145"/>
      <c r="EZ114" s="145"/>
      <c r="FA114" s="145"/>
      <c r="FB114" s="145"/>
      <c r="FC114" s="145"/>
      <c r="FD114" s="145"/>
      <c r="FE114" s="145"/>
      <c r="FF114" s="145"/>
      <c r="FG114" s="145"/>
      <c r="FH114" s="145"/>
      <c r="FI114" s="145"/>
      <c r="FJ114" s="145"/>
      <c r="FK114" s="145"/>
      <c r="FL114" s="145"/>
      <c r="FM114" s="145"/>
      <c r="FN114" s="145"/>
      <c r="FO114" s="145"/>
      <c r="FP114" s="145"/>
      <c r="FQ114" s="145"/>
      <c r="FR114" s="145"/>
      <c r="FS114" s="145"/>
      <c r="FT114" s="145"/>
      <c r="FU114" s="145"/>
      <c r="FV114" s="145"/>
      <c r="FW114" s="145"/>
      <c r="FX114" s="145"/>
      <c r="FY114" s="145"/>
      <c r="FZ114" s="145"/>
      <c r="GA114" s="145"/>
      <c r="GB114" s="145"/>
      <c r="GC114" s="145"/>
      <c r="GD114" s="145"/>
      <c r="GE114" s="145"/>
      <c r="GF114" s="145"/>
      <c r="GG114" s="145"/>
      <c r="GH114" s="145"/>
      <c r="GI114" s="145"/>
      <c r="GJ114" s="145"/>
      <c r="GK114" s="145"/>
      <c r="GL114" s="145"/>
      <c r="GM114" s="145"/>
      <c r="GN114" s="145"/>
      <c r="GO114" s="145"/>
      <c r="GP114" s="145"/>
      <c r="GQ114" s="145"/>
      <c r="GR114" s="145"/>
      <c r="GS114" s="145"/>
      <c r="GT114" s="145"/>
      <c r="GU114" s="145"/>
      <c r="GV114" s="145"/>
      <c r="GW114" s="145"/>
      <c r="GX114" s="145"/>
      <c r="GY114" s="145"/>
      <c r="GZ114" s="145"/>
      <c r="HA114" s="145"/>
      <c r="HB114" s="145"/>
      <c r="HC114" s="145"/>
      <c r="HD114" s="145"/>
      <c r="HE114" s="145"/>
      <c r="HF114" s="145"/>
      <c r="HG114" s="145"/>
      <c r="HH114" s="145"/>
      <c r="HI114" s="145"/>
      <c r="HJ114" s="145"/>
      <c r="HK114" s="145"/>
      <c r="HL114" s="145"/>
      <c r="HM114" s="145"/>
      <c r="HN114" s="145"/>
      <c r="HO114" s="145"/>
      <c r="HP114" s="145"/>
      <c r="HQ114" s="145"/>
      <c r="HR114" s="145"/>
      <c r="HS114" s="145"/>
      <c r="HT114" s="145"/>
      <c r="HU114" s="145"/>
      <c r="HV114" s="145"/>
      <c r="HW114" s="145"/>
      <c r="HX114" s="145"/>
      <c r="HY114" s="145"/>
      <c r="HZ114" s="145"/>
      <c r="IA114" s="145"/>
      <c r="IB114" s="145"/>
      <c r="IC114" s="145"/>
      <c r="ID114" s="145"/>
      <c r="IE114" s="145"/>
      <c r="IF114" s="145"/>
      <c r="IG114" s="145"/>
      <c r="IH114" s="145"/>
      <c r="II114" s="145"/>
      <c r="IJ114" s="145"/>
      <c r="IK114" s="145"/>
      <c r="IL114" s="145"/>
      <c r="IM114" s="145"/>
      <c r="IN114" s="145"/>
      <c r="IO114" s="145"/>
      <c r="IP114" s="145"/>
      <c r="IQ114" s="145"/>
      <c r="IR114" s="145"/>
      <c r="IS114" s="145"/>
      <c r="IT114" s="145"/>
      <c r="IU114" s="145"/>
      <c r="IV114" s="145"/>
      <c r="IW114" s="145"/>
    </row>
    <row r="115" customFormat="false" ht="12.75" hidden="false" customHeight="false" outlineLevel="0" collapsed="false">
      <c r="A115" s="129" t="n">
        <v>12</v>
      </c>
      <c r="B115" s="129" t="n">
        <v>13</v>
      </c>
      <c r="C115" s="116" t="n">
        <v>1</v>
      </c>
      <c r="D115" s="141"/>
      <c r="E115" s="146"/>
      <c r="F115" s="143" t="n">
        <f aca="false">D115-0.25</f>
        <v>-0.25</v>
      </c>
      <c r="G115" s="144" t="n">
        <f aca="false">D115+0.56</f>
        <v>0.56</v>
      </c>
      <c r="H115" s="149"/>
      <c r="I115" s="16"/>
      <c r="J115" s="16"/>
      <c r="K115" s="16"/>
      <c r="L115" s="16"/>
      <c r="M115" s="16"/>
      <c r="N115" s="16"/>
      <c r="O115" s="149"/>
      <c r="P115" s="149"/>
      <c r="Q115" s="149"/>
      <c r="R115" s="149"/>
      <c r="S115" s="149"/>
      <c r="T115" s="149"/>
      <c r="U115" s="149"/>
      <c r="V115" s="149"/>
      <c r="W115" s="149"/>
      <c r="X115" s="149"/>
      <c r="Y115" s="149"/>
      <c r="Z115" s="149"/>
      <c r="AA115" s="149"/>
      <c r="AB115" s="149"/>
      <c r="AC115" s="93"/>
      <c r="AD115" s="145"/>
      <c r="AE115" s="145"/>
      <c r="AF115" s="145"/>
      <c r="AG115" s="16"/>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145"/>
      <c r="ES115" s="145"/>
      <c r="ET115" s="145"/>
      <c r="EU115" s="145"/>
      <c r="EV115" s="145"/>
      <c r="EW115" s="145"/>
      <c r="EX115" s="145"/>
      <c r="EY115" s="145"/>
      <c r="EZ115" s="145"/>
      <c r="FA115" s="145"/>
      <c r="FB115" s="145"/>
      <c r="FC115" s="145"/>
      <c r="FD115" s="145"/>
      <c r="FE115" s="145"/>
      <c r="FF115" s="145"/>
      <c r="FG115" s="145"/>
      <c r="FH115" s="145"/>
      <c r="FI115" s="145"/>
      <c r="FJ115" s="145"/>
      <c r="FK115" s="145"/>
      <c r="FL115" s="145"/>
      <c r="FM115" s="145"/>
      <c r="FN115" s="145"/>
      <c r="FO115" s="145"/>
      <c r="FP115" s="145"/>
      <c r="FQ115" s="145"/>
      <c r="FR115" s="145"/>
      <c r="FS115" s="145"/>
      <c r="FT115" s="145"/>
      <c r="FU115" s="145"/>
      <c r="FV115" s="145"/>
      <c r="FW115" s="145"/>
      <c r="FX115" s="145"/>
      <c r="FY115" s="145"/>
      <c r="FZ115" s="145"/>
      <c r="GA115" s="145"/>
      <c r="GB115" s="145"/>
      <c r="GC115" s="145"/>
      <c r="GD115" s="145"/>
      <c r="GE115" s="145"/>
      <c r="GF115" s="145"/>
      <c r="GG115" s="145"/>
      <c r="GH115" s="145"/>
      <c r="GI115" s="145"/>
      <c r="GJ115" s="145"/>
      <c r="GK115" s="145"/>
      <c r="GL115" s="145"/>
      <c r="GM115" s="145"/>
      <c r="GN115" s="145"/>
      <c r="GO115" s="145"/>
      <c r="GP115" s="145"/>
      <c r="GQ115" s="145"/>
      <c r="GR115" s="145"/>
      <c r="GS115" s="145"/>
      <c r="GT115" s="145"/>
      <c r="GU115" s="145"/>
      <c r="GV115" s="145"/>
      <c r="GW115" s="145"/>
      <c r="GX115" s="145"/>
      <c r="GY115" s="145"/>
      <c r="GZ115" s="145"/>
      <c r="HA115" s="145"/>
      <c r="HB115" s="145"/>
      <c r="HC115" s="145"/>
      <c r="HD115" s="145"/>
      <c r="HE115" s="145"/>
      <c r="HF115" s="145"/>
      <c r="HG115" s="145"/>
      <c r="HH115" s="145"/>
      <c r="HI115" s="145"/>
      <c r="HJ115" s="145"/>
      <c r="HK115" s="145"/>
      <c r="HL115" s="145"/>
      <c r="HM115" s="145"/>
      <c r="HN115" s="145"/>
      <c r="HO115" s="145"/>
      <c r="HP115" s="145"/>
      <c r="HQ115" s="145"/>
      <c r="HR115" s="145"/>
      <c r="HS115" s="145"/>
      <c r="HT115" s="145"/>
      <c r="HU115" s="145"/>
      <c r="HV115" s="145"/>
      <c r="HW115" s="145"/>
      <c r="HX115" s="145"/>
      <c r="HY115" s="145"/>
      <c r="HZ115" s="145"/>
      <c r="IA115" s="145"/>
      <c r="IB115" s="145"/>
      <c r="IC115" s="145"/>
      <c r="ID115" s="145"/>
      <c r="IE115" s="145"/>
      <c r="IF115" s="145"/>
      <c r="IG115" s="145"/>
      <c r="IH115" s="145"/>
      <c r="II115" s="145"/>
      <c r="IJ115" s="145"/>
      <c r="IK115" s="145"/>
      <c r="IL115" s="145"/>
      <c r="IM115" s="145"/>
      <c r="IN115" s="145"/>
      <c r="IO115" s="145"/>
      <c r="IP115" s="145"/>
      <c r="IQ115" s="145"/>
      <c r="IR115" s="145"/>
      <c r="IS115" s="145"/>
      <c r="IT115" s="145"/>
      <c r="IU115" s="145"/>
      <c r="IV115" s="145"/>
      <c r="IW115" s="145"/>
    </row>
    <row r="116" customFormat="false" ht="12.75" hidden="false" customHeight="false" outlineLevel="0" collapsed="false">
      <c r="A116" s="124" t="n">
        <v>13</v>
      </c>
      <c r="B116" s="124" t="n">
        <v>14</v>
      </c>
      <c r="C116" s="116" t="n">
        <v>1</v>
      </c>
      <c r="D116" s="141"/>
      <c r="E116" s="146"/>
      <c r="F116" s="143" t="n">
        <f aca="false">D116-0.25</f>
        <v>-0.25</v>
      </c>
      <c r="G116" s="144" t="n">
        <f aca="false">D116+0.56</f>
        <v>0.56</v>
      </c>
      <c r="H116" s="149"/>
      <c r="I116" s="16"/>
      <c r="J116" s="16"/>
      <c r="K116" s="16"/>
      <c r="L116" s="16"/>
      <c r="M116" s="16"/>
      <c r="N116" s="16"/>
      <c r="O116" s="149"/>
      <c r="P116" s="149"/>
      <c r="Q116" s="149"/>
      <c r="R116" s="149"/>
      <c r="S116" s="149"/>
      <c r="T116" s="149"/>
      <c r="U116" s="149"/>
      <c r="V116" s="149"/>
      <c r="W116" s="149"/>
      <c r="X116" s="149"/>
      <c r="Y116" s="149"/>
      <c r="Z116" s="149"/>
      <c r="AA116" s="149"/>
      <c r="AB116" s="149"/>
      <c r="AC116" s="93"/>
      <c r="AD116" s="118"/>
      <c r="AE116" s="119"/>
      <c r="AF116" s="157"/>
      <c r="AG116" s="16"/>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c r="BT116" s="145"/>
      <c r="BU116" s="145"/>
      <c r="BV116" s="145"/>
      <c r="BW116" s="145"/>
      <c r="BX116" s="145"/>
      <c r="BY116" s="145"/>
      <c r="BZ116" s="145"/>
      <c r="CA116" s="145"/>
      <c r="CB116" s="145"/>
      <c r="CC116" s="145"/>
      <c r="CD116" s="145"/>
      <c r="CE116" s="145"/>
      <c r="CF116" s="145"/>
      <c r="CG116" s="145"/>
      <c r="CH116" s="145"/>
      <c r="CI116" s="145"/>
      <c r="CJ116" s="145"/>
      <c r="CK116" s="145"/>
      <c r="CL116" s="145"/>
      <c r="CM116" s="145"/>
      <c r="CN116" s="145"/>
      <c r="CO116" s="145"/>
      <c r="CP116" s="145"/>
      <c r="CQ116" s="145"/>
      <c r="CR116" s="145"/>
      <c r="CS116" s="145"/>
      <c r="CT116" s="145"/>
      <c r="CU116" s="145"/>
      <c r="CV116" s="145"/>
      <c r="CW116" s="145"/>
      <c r="CX116" s="145"/>
      <c r="CY116" s="145"/>
      <c r="CZ116" s="145"/>
      <c r="DA116" s="145"/>
      <c r="DB116" s="145"/>
      <c r="DC116" s="145"/>
      <c r="DD116" s="145"/>
      <c r="DE116" s="145"/>
      <c r="DF116" s="145"/>
      <c r="DG116" s="145"/>
      <c r="DH116" s="145"/>
      <c r="DI116" s="145"/>
      <c r="DJ116" s="145"/>
      <c r="DK116" s="145"/>
      <c r="DL116" s="145"/>
      <c r="DM116" s="145"/>
      <c r="DN116" s="145"/>
      <c r="DO116" s="145"/>
      <c r="DP116" s="145"/>
      <c r="DQ116" s="145"/>
      <c r="DR116" s="145"/>
      <c r="DS116" s="145"/>
      <c r="DT116" s="145"/>
      <c r="DU116" s="145"/>
      <c r="DV116" s="145"/>
      <c r="DW116" s="145"/>
      <c r="DX116" s="145"/>
      <c r="DY116" s="145"/>
      <c r="DZ116" s="145"/>
      <c r="EA116" s="145"/>
      <c r="EB116" s="145"/>
      <c r="EC116" s="145"/>
      <c r="ED116" s="145"/>
      <c r="EE116" s="145"/>
      <c r="EF116" s="145"/>
      <c r="EG116" s="145"/>
      <c r="EH116" s="145"/>
      <c r="EI116" s="145"/>
      <c r="EJ116" s="145"/>
      <c r="EK116" s="145"/>
      <c r="EL116" s="145"/>
      <c r="EM116" s="145"/>
      <c r="EN116" s="145"/>
      <c r="EO116" s="145"/>
      <c r="EP116" s="145"/>
      <c r="EQ116" s="145"/>
      <c r="ER116" s="145"/>
      <c r="ES116" s="145"/>
      <c r="ET116" s="145"/>
      <c r="EU116" s="145"/>
      <c r="EV116" s="145"/>
      <c r="EW116" s="145"/>
      <c r="EX116" s="145"/>
      <c r="EY116" s="145"/>
      <c r="EZ116" s="145"/>
      <c r="FA116" s="145"/>
      <c r="FB116" s="145"/>
      <c r="FC116" s="145"/>
      <c r="FD116" s="145"/>
      <c r="FE116" s="145"/>
      <c r="FF116" s="145"/>
      <c r="FG116" s="145"/>
      <c r="FH116" s="145"/>
      <c r="FI116" s="145"/>
      <c r="FJ116" s="145"/>
      <c r="FK116" s="145"/>
      <c r="FL116" s="145"/>
      <c r="FM116" s="145"/>
      <c r="FN116" s="145"/>
      <c r="FO116" s="145"/>
      <c r="FP116" s="145"/>
      <c r="FQ116" s="145"/>
      <c r="FR116" s="145"/>
      <c r="FS116" s="145"/>
      <c r="FT116" s="145"/>
      <c r="FU116" s="145"/>
      <c r="FV116" s="145"/>
      <c r="FW116" s="145"/>
      <c r="FX116" s="145"/>
      <c r="FY116" s="145"/>
      <c r="FZ116" s="145"/>
      <c r="GA116" s="145"/>
      <c r="GB116" s="145"/>
      <c r="GC116" s="145"/>
      <c r="GD116" s="145"/>
      <c r="GE116" s="145"/>
      <c r="GF116" s="145"/>
      <c r="GG116" s="145"/>
      <c r="GH116" s="145"/>
      <c r="GI116" s="145"/>
      <c r="GJ116" s="145"/>
      <c r="GK116" s="145"/>
      <c r="GL116" s="145"/>
      <c r="GM116" s="145"/>
      <c r="GN116" s="145"/>
      <c r="GO116" s="145"/>
      <c r="GP116" s="145"/>
      <c r="GQ116" s="145"/>
      <c r="GR116" s="145"/>
      <c r="GS116" s="145"/>
      <c r="GT116" s="145"/>
      <c r="GU116" s="145"/>
      <c r="GV116" s="145"/>
      <c r="GW116" s="145"/>
      <c r="GX116" s="145"/>
      <c r="GY116" s="145"/>
      <c r="GZ116" s="145"/>
      <c r="HA116" s="145"/>
      <c r="HB116" s="145"/>
      <c r="HC116" s="145"/>
      <c r="HD116" s="145"/>
      <c r="HE116" s="145"/>
      <c r="HF116" s="145"/>
      <c r="HG116" s="145"/>
      <c r="HH116" s="145"/>
      <c r="HI116" s="145"/>
      <c r="HJ116" s="145"/>
      <c r="HK116" s="145"/>
      <c r="HL116" s="145"/>
      <c r="HM116" s="145"/>
      <c r="HN116" s="145"/>
      <c r="HO116" s="145"/>
      <c r="HP116" s="145"/>
      <c r="HQ116" s="145"/>
      <c r="HR116" s="145"/>
      <c r="HS116" s="145"/>
      <c r="HT116" s="145"/>
      <c r="HU116" s="145"/>
      <c r="HV116" s="145"/>
      <c r="HW116" s="145"/>
      <c r="HX116" s="145"/>
      <c r="HY116" s="145"/>
      <c r="HZ116" s="145"/>
      <c r="IA116" s="145"/>
      <c r="IB116" s="145"/>
      <c r="IC116" s="145"/>
      <c r="ID116" s="145"/>
      <c r="IE116" s="145"/>
      <c r="IF116" s="145"/>
      <c r="IG116" s="145"/>
      <c r="IH116" s="145"/>
      <c r="II116" s="145"/>
      <c r="IJ116" s="145"/>
      <c r="IK116" s="145"/>
      <c r="IL116" s="145"/>
      <c r="IM116" s="145"/>
      <c r="IN116" s="145"/>
      <c r="IO116" s="145"/>
      <c r="IP116" s="145"/>
      <c r="IQ116" s="145"/>
      <c r="IR116" s="145"/>
      <c r="IS116" s="145"/>
      <c r="IT116" s="145"/>
      <c r="IU116" s="145"/>
      <c r="IV116" s="145"/>
      <c r="IW116" s="145"/>
    </row>
    <row r="117" customFormat="false" ht="12.75" hidden="false" customHeight="false" outlineLevel="0" collapsed="false">
      <c r="A117" s="129" t="n">
        <v>14</v>
      </c>
      <c r="B117" s="129" t="n">
        <v>15</v>
      </c>
      <c r="C117" s="116" t="n">
        <v>1</v>
      </c>
      <c r="D117" s="141"/>
      <c r="E117" s="146"/>
      <c r="F117" s="143" t="n">
        <f aca="false">D117-0.25</f>
        <v>-0.25</v>
      </c>
      <c r="G117" s="144" t="n">
        <f aca="false">D117+0.56</f>
        <v>0.56</v>
      </c>
      <c r="H117" s="149"/>
      <c r="I117" s="16"/>
      <c r="J117" s="16"/>
      <c r="K117" s="16"/>
      <c r="L117" s="16"/>
      <c r="M117" s="16"/>
      <c r="N117" s="16"/>
      <c r="O117" s="149"/>
      <c r="P117" s="149"/>
      <c r="Q117" s="149"/>
      <c r="R117" s="149"/>
      <c r="S117" s="149"/>
      <c r="T117" s="149"/>
      <c r="U117" s="149"/>
      <c r="V117" s="149"/>
      <c r="W117" s="149"/>
      <c r="X117" s="149"/>
      <c r="Y117" s="149"/>
      <c r="Z117" s="149"/>
      <c r="AA117" s="149"/>
      <c r="AB117" s="149"/>
      <c r="AC117" s="93"/>
      <c r="AD117" s="118"/>
      <c r="AE117" s="119"/>
      <c r="AF117" s="157"/>
      <c r="AG117" s="16"/>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c r="CC117" s="145"/>
      <c r="CD117" s="145"/>
      <c r="CE117" s="145"/>
      <c r="CF117" s="145"/>
      <c r="CG117" s="145"/>
      <c r="CH117" s="145"/>
      <c r="CI117" s="145"/>
      <c r="CJ117" s="145"/>
      <c r="CK117" s="145"/>
      <c r="CL117" s="145"/>
      <c r="CM117" s="145"/>
      <c r="CN117" s="145"/>
      <c r="CO117" s="145"/>
      <c r="CP117" s="145"/>
      <c r="CQ117" s="145"/>
      <c r="CR117" s="145"/>
      <c r="CS117" s="145"/>
      <c r="CT117" s="145"/>
      <c r="CU117" s="145"/>
      <c r="CV117" s="145"/>
      <c r="CW117" s="145"/>
      <c r="CX117" s="145"/>
      <c r="CY117" s="145"/>
      <c r="CZ117" s="145"/>
      <c r="DA117" s="145"/>
      <c r="DB117" s="145"/>
      <c r="DC117" s="145"/>
      <c r="DD117" s="145"/>
      <c r="DE117" s="145"/>
      <c r="DF117" s="145"/>
      <c r="DG117" s="145"/>
      <c r="DH117" s="145"/>
      <c r="DI117" s="145"/>
      <c r="DJ117" s="145"/>
      <c r="DK117" s="145"/>
      <c r="DL117" s="145"/>
      <c r="DM117" s="145"/>
      <c r="DN117" s="145"/>
      <c r="DO117" s="145"/>
      <c r="DP117" s="145"/>
      <c r="DQ117" s="145"/>
      <c r="DR117" s="145"/>
      <c r="DS117" s="145"/>
      <c r="DT117" s="145"/>
      <c r="DU117" s="145"/>
      <c r="DV117" s="145"/>
      <c r="DW117" s="145"/>
      <c r="DX117" s="145"/>
      <c r="DY117" s="145"/>
      <c r="DZ117" s="145"/>
      <c r="EA117" s="145"/>
      <c r="EB117" s="145"/>
      <c r="EC117" s="145"/>
      <c r="ED117" s="145"/>
      <c r="EE117" s="145"/>
      <c r="EF117" s="145"/>
      <c r="EG117" s="145"/>
      <c r="EH117" s="145"/>
      <c r="EI117" s="145"/>
      <c r="EJ117" s="145"/>
      <c r="EK117" s="145"/>
      <c r="EL117" s="145"/>
      <c r="EM117" s="145"/>
      <c r="EN117" s="145"/>
      <c r="EO117" s="145"/>
      <c r="EP117" s="145"/>
      <c r="EQ117" s="145"/>
      <c r="ER117" s="145"/>
      <c r="ES117" s="145"/>
      <c r="ET117" s="145"/>
      <c r="EU117" s="145"/>
      <c r="EV117" s="145"/>
      <c r="EW117" s="145"/>
      <c r="EX117" s="145"/>
      <c r="EY117" s="145"/>
      <c r="EZ117" s="145"/>
      <c r="FA117" s="145"/>
      <c r="FB117" s="145"/>
      <c r="FC117" s="145"/>
      <c r="FD117" s="145"/>
      <c r="FE117" s="145"/>
      <c r="FF117" s="145"/>
      <c r="FG117" s="145"/>
      <c r="FH117" s="145"/>
      <c r="FI117" s="145"/>
      <c r="FJ117" s="145"/>
      <c r="FK117" s="145"/>
      <c r="FL117" s="145"/>
      <c r="FM117" s="145"/>
      <c r="FN117" s="145"/>
      <c r="FO117" s="145"/>
      <c r="FP117" s="145"/>
      <c r="FQ117" s="145"/>
      <c r="FR117" s="145"/>
      <c r="FS117" s="145"/>
      <c r="FT117" s="145"/>
      <c r="FU117" s="145"/>
      <c r="FV117" s="145"/>
      <c r="FW117" s="145"/>
      <c r="FX117" s="145"/>
      <c r="FY117" s="145"/>
      <c r="FZ117" s="145"/>
      <c r="GA117" s="145"/>
      <c r="GB117" s="145"/>
      <c r="GC117" s="145"/>
      <c r="GD117" s="145"/>
      <c r="GE117" s="145"/>
      <c r="GF117" s="145"/>
      <c r="GG117" s="145"/>
      <c r="GH117" s="145"/>
      <c r="GI117" s="145"/>
      <c r="GJ117" s="145"/>
      <c r="GK117" s="145"/>
      <c r="GL117" s="145"/>
      <c r="GM117" s="145"/>
      <c r="GN117" s="145"/>
      <c r="GO117" s="145"/>
      <c r="GP117" s="145"/>
      <c r="GQ117" s="145"/>
      <c r="GR117" s="145"/>
      <c r="GS117" s="145"/>
      <c r="GT117" s="145"/>
      <c r="GU117" s="145"/>
      <c r="GV117" s="145"/>
      <c r="GW117" s="145"/>
      <c r="GX117" s="145"/>
      <c r="GY117" s="145"/>
      <c r="GZ117" s="145"/>
      <c r="HA117" s="145"/>
      <c r="HB117" s="145"/>
      <c r="HC117" s="145"/>
      <c r="HD117" s="145"/>
      <c r="HE117" s="145"/>
      <c r="HF117" s="145"/>
      <c r="HG117" s="145"/>
      <c r="HH117" s="145"/>
      <c r="HI117" s="145"/>
      <c r="HJ117" s="145"/>
      <c r="HK117" s="145"/>
      <c r="HL117" s="145"/>
      <c r="HM117" s="145"/>
      <c r="HN117" s="145"/>
      <c r="HO117" s="145"/>
      <c r="HP117" s="145"/>
      <c r="HQ117" s="145"/>
      <c r="HR117" s="145"/>
      <c r="HS117" s="145"/>
      <c r="HT117" s="145"/>
      <c r="HU117" s="145"/>
      <c r="HV117" s="145"/>
      <c r="HW117" s="145"/>
      <c r="HX117" s="145"/>
      <c r="HY117" s="145"/>
      <c r="HZ117" s="145"/>
      <c r="IA117" s="145"/>
      <c r="IB117" s="145"/>
      <c r="IC117" s="145"/>
      <c r="ID117" s="145"/>
      <c r="IE117" s="145"/>
      <c r="IF117" s="145"/>
      <c r="IG117" s="145"/>
      <c r="IH117" s="145"/>
      <c r="II117" s="145"/>
      <c r="IJ117" s="145"/>
      <c r="IK117" s="145"/>
      <c r="IL117" s="145"/>
      <c r="IM117" s="145"/>
      <c r="IN117" s="145"/>
      <c r="IO117" s="145"/>
      <c r="IP117" s="145"/>
      <c r="IQ117" s="145"/>
      <c r="IR117" s="145"/>
      <c r="IS117" s="145"/>
      <c r="IT117" s="145"/>
      <c r="IU117" s="145"/>
      <c r="IV117" s="145"/>
      <c r="IW117" s="145"/>
    </row>
    <row r="118" customFormat="false" ht="12.75" hidden="false" customHeight="false" outlineLevel="0" collapsed="false">
      <c r="A118" s="124" t="n">
        <v>15</v>
      </c>
      <c r="B118" s="124" t="n">
        <v>16</v>
      </c>
      <c r="C118" s="116" t="n">
        <v>1</v>
      </c>
      <c r="D118" s="141"/>
      <c r="E118" s="146"/>
      <c r="F118" s="143" t="n">
        <f aca="false">D118-0.25</f>
        <v>-0.25</v>
      </c>
      <c r="G118" s="144" t="n">
        <f aca="false">D118+0.56</f>
        <v>0.56</v>
      </c>
      <c r="H118" s="149"/>
      <c r="I118" s="16"/>
      <c r="J118" s="16"/>
      <c r="K118" s="16"/>
      <c r="L118" s="16"/>
      <c r="M118" s="16"/>
      <c r="N118" s="16"/>
      <c r="O118" s="149"/>
      <c r="P118" s="149"/>
      <c r="Q118" s="149"/>
      <c r="R118" s="149"/>
      <c r="S118" s="149"/>
      <c r="T118" s="149"/>
      <c r="U118" s="149"/>
      <c r="V118" s="149"/>
      <c r="W118" s="149"/>
      <c r="X118" s="149"/>
      <c r="Y118" s="149"/>
      <c r="Z118" s="149"/>
      <c r="AA118" s="149"/>
      <c r="AB118" s="149"/>
      <c r="AC118" s="93"/>
      <c r="AD118" s="118"/>
      <c r="AE118" s="119"/>
      <c r="AF118" s="157"/>
      <c r="AG118" s="16"/>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c r="CQ118" s="145"/>
      <c r="CR118" s="145"/>
      <c r="CS118" s="145"/>
      <c r="CT118" s="145"/>
      <c r="CU118" s="145"/>
      <c r="CV118" s="145"/>
      <c r="CW118" s="145"/>
      <c r="CX118" s="145"/>
      <c r="CY118" s="145"/>
      <c r="CZ118" s="145"/>
      <c r="DA118" s="145"/>
      <c r="DB118" s="145"/>
      <c r="DC118" s="145"/>
      <c r="DD118" s="145"/>
      <c r="DE118" s="145"/>
      <c r="DF118" s="145"/>
      <c r="DG118" s="145"/>
      <c r="DH118" s="145"/>
      <c r="DI118" s="145"/>
      <c r="DJ118" s="145"/>
      <c r="DK118" s="145"/>
      <c r="DL118" s="145"/>
      <c r="DM118" s="145"/>
      <c r="DN118" s="145"/>
      <c r="DO118" s="145"/>
      <c r="DP118" s="145"/>
      <c r="DQ118" s="145"/>
      <c r="DR118" s="145"/>
      <c r="DS118" s="145"/>
      <c r="DT118" s="145"/>
      <c r="DU118" s="145"/>
      <c r="DV118" s="145"/>
      <c r="DW118" s="145"/>
      <c r="DX118" s="145"/>
      <c r="DY118" s="145"/>
      <c r="DZ118" s="145"/>
      <c r="EA118" s="145"/>
      <c r="EB118" s="145"/>
      <c r="EC118" s="145"/>
      <c r="ED118" s="145"/>
      <c r="EE118" s="145"/>
      <c r="EF118" s="145"/>
      <c r="EG118" s="145"/>
      <c r="EH118" s="145"/>
      <c r="EI118" s="145"/>
      <c r="EJ118" s="145"/>
      <c r="EK118" s="145"/>
      <c r="EL118" s="145"/>
      <c r="EM118" s="145"/>
      <c r="EN118" s="145"/>
      <c r="EO118" s="145"/>
      <c r="EP118" s="145"/>
      <c r="EQ118" s="145"/>
      <c r="ER118" s="145"/>
      <c r="ES118" s="145"/>
      <c r="ET118" s="145"/>
      <c r="EU118" s="145"/>
      <c r="EV118" s="145"/>
      <c r="EW118" s="145"/>
      <c r="EX118" s="145"/>
      <c r="EY118" s="145"/>
      <c r="EZ118" s="145"/>
      <c r="FA118" s="145"/>
      <c r="FB118" s="145"/>
      <c r="FC118" s="145"/>
      <c r="FD118" s="145"/>
      <c r="FE118" s="145"/>
      <c r="FF118" s="145"/>
      <c r="FG118" s="145"/>
      <c r="FH118" s="145"/>
      <c r="FI118" s="145"/>
      <c r="FJ118" s="145"/>
      <c r="FK118" s="145"/>
      <c r="FL118" s="145"/>
      <c r="FM118" s="145"/>
      <c r="FN118" s="145"/>
      <c r="FO118" s="145"/>
      <c r="FP118" s="145"/>
      <c r="FQ118" s="145"/>
      <c r="FR118" s="145"/>
      <c r="FS118" s="145"/>
      <c r="FT118" s="145"/>
      <c r="FU118" s="145"/>
      <c r="FV118" s="145"/>
      <c r="FW118" s="145"/>
      <c r="FX118" s="145"/>
      <c r="FY118" s="145"/>
      <c r="FZ118" s="145"/>
      <c r="GA118" s="145"/>
      <c r="GB118" s="145"/>
      <c r="GC118" s="145"/>
      <c r="GD118" s="145"/>
      <c r="GE118" s="145"/>
      <c r="GF118" s="145"/>
      <c r="GG118" s="145"/>
      <c r="GH118" s="145"/>
      <c r="GI118" s="145"/>
      <c r="GJ118" s="145"/>
      <c r="GK118" s="145"/>
      <c r="GL118" s="145"/>
      <c r="GM118" s="145"/>
      <c r="GN118" s="145"/>
      <c r="GO118" s="145"/>
      <c r="GP118" s="145"/>
      <c r="GQ118" s="145"/>
      <c r="GR118" s="145"/>
      <c r="GS118" s="145"/>
      <c r="GT118" s="145"/>
      <c r="GU118" s="145"/>
      <c r="GV118" s="145"/>
      <c r="GW118" s="145"/>
      <c r="GX118" s="145"/>
      <c r="GY118" s="145"/>
      <c r="GZ118" s="145"/>
      <c r="HA118" s="145"/>
      <c r="HB118" s="145"/>
      <c r="HC118" s="145"/>
      <c r="HD118" s="145"/>
      <c r="HE118" s="145"/>
      <c r="HF118" s="145"/>
      <c r="HG118" s="145"/>
      <c r="HH118" s="145"/>
      <c r="HI118" s="145"/>
      <c r="HJ118" s="145"/>
      <c r="HK118" s="145"/>
      <c r="HL118" s="145"/>
      <c r="HM118" s="145"/>
      <c r="HN118" s="145"/>
      <c r="HO118" s="145"/>
      <c r="HP118" s="145"/>
      <c r="HQ118" s="145"/>
      <c r="HR118" s="145"/>
      <c r="HS118" s="145"/>
      <c r="HT118" s="145"/>
      <c r="HU118" s="145"/>
      <c r="HV118" s="145"/>
      <c r="HW118" s="145"/>
      <c r="HX118" s="145"/>
      <c r="HY118" s="145"/>
      <c r="HZ118" s="145"/>
      <c r="IA118" s="145"/>
      <c r="IB118" s="145"/>
      <c r="IC118" s="145"/>
      <c r="ID118" s="145"/>
      <c r="IE118" s="145"/>
      <c r="IF118" s="145"/>
      <c r="IG118" s="145"/>
      <c r="IH118" s="145"/>
      <c r="II118" s="145"/>
      <c r="IJ118" s="145"/>
      <c r="IK118" s="145"/>
      <c r="IL118" s="145"/>
      <c r="IM118" s="145"/>
      <c r="IN118" s="145"/>
      <c r="IO118" s="145"/>
      <c r="IP118" s="145"/>
      <c r="IQ118" s="145"/>
      <c r="IR118" s="145"/>
      <c r="IS118" s="145"/>
      <c r="IT118" s="145"/>
      <c r="IU118" s="145"/>
      <c r="IV118" s="145"/>
      <c r="IW118" s="145"/>
    </row>
    <row r="119" customFormat="false" ht="12.75" hidden="false" customHeight="false" outlineLevel="0" collapsed="false">
      <c r="A119" s="129" t="n">
        <v>16</v>
      </c>
      <c r="B119" s="129" t="n">
        <v>17</v>
      </c>
      <c r="C119" s="116" t="n">
        <v>1</v>
      </c>
      <c r="D119" s="141"/>
      <c r="E119" s="146"/>
      <c r="F119" s="143" t="n">
        <f aca="false">D119-0.25</f>
        <v>-0.25</v>
      </c>
      <c r="G119" s="144" t="n">
        <f aca="false">D119+0.56</f>
        <v>0.56</v>
      </c>
      <c r="H119" s="149"/>
      <c r="I119" s="16"/>
      <c r="J119" s="16"/>
      <c r="K119" s="16"/>
      <c r="L119" s="16"/>
      <c r="M119" s="16"/>
      <c r="N119" s="16"/>
      <c r="O119" s="149"/>
      <c r="P119" s="149"/>
      <c r="Q119" s="149"/>
      <c r="R119" s="149"/>
      <c r="S119" s="149"/>
      <c r="T119" s="149"/>
      <c r="U119" s="149"/>
      <c r="V119" s="149"/>
      <c r="W119" s="149"/>
      <c r="X119" s="149"/>
      <c r="Y119" s="149"/>
      <c r="Z119" s="149"/>
      <c r="AA119" s="149"/>
      <c r="AB119" s="149"/>
      <c r="AC119" s="93"/>
      <c r="AD119" s="118"/>
      <c r="AE119" s="119"/>
      <c r="AF119" s="157"/>
      <c r="AG119" s="16"/>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c r="CC119" s="145"/>
      <c r="CD119" s="145"/>
      <c r="CE119" s="145"/>
      <c r="CF119" s="145"/>
      <c r="CG119" s="145"/>
      <c r="CH119" s="145"/>
      <c r="CI119" s="145"/>
      <c r="CJ119" s="145"/>
      <c r="CK119" s="145"/>
      <c r="CL119" s="145"/>
      <c r="CM119" s="145"/>
      <c r="CN119" s="145"/>
      <c r="CO119" s="145"/>
      <c r="CP119" s="145"/>
      <c r="CQ119" s="145"/>
      <c r="CR119" s="145"/>
      <c r="CS119" s="145"/>
      <c r="CT119" s="145"/>
      <c r="CU119" s="145"/>
      <c r="CV119" s="145"/>
      <c r="CW119" s="145"/>
      <c r="CX119" s="145"/>
      <c r="CY119" s="145"/>
      <c r="CZ119" s="145"/>
      <c r="DA119" s="145"/>
      <c r="DB119" s="145"/>
      <c r="DC119" s="145"/>
      <c r="DD119" s="145"/>
      <c r="DE119" s="145"/>
      <c r="DF119" s="145"/>
      <c r="DG119" s="145"/>
      <c r="DH119" s="145"/>
      <c r="DI119" s="145"/>
      <c r="DJ119" s="145"/>
      <c r="DK119" s="145"/>
      <c r="DL119" s="145"/>
      <c r="DM119" s="145"/>
      <c r="DN119" s="145"/>
      <c r="DO119" s="145"/>
      <c r="DP119" s="145"/>
      <c r="DQ119" s="145"/>
      <c r="DR119" s="145"/>
      <c r="DS119" s="145"/>
      <c r="DT119" s="145"/>
      <c r="DU119" s="145"/>
      <c r="DV119" s="145"/>
      <c r="DW119" s="145"/>
      <c r="DX119" s="145"/>
      <c r="DY119" s="145"/>
      <c r="DZ119" s="145"/>
      <c r="EA119" s="145"/>
      <c r="EB119" s="145"/>
      <c r="EC119" s="145"/>
      <c r="ED119" s="145"/>
      <c r="EE119" s="145"/>
      <c r="EF119" s="145"/>
      <c r="EG119" s="145"/>
      <c r="EH119" s="145"/>
      <c r="EI119" s="145"/>
      <c r="EJ119" s="145"/>
      <c r="EK119" s="145"/>
      <c r="EL119" s="145"/>
      <c r="EM119" s="145"/>
      <c r="EN119" s="145"/>
      <c r="EO119" s="145"/>
      <c r="EP119" s="145"/>
      <c r="EQ119" s="145"/>
      <c r="ER119" s="145"/>
      <c r="ES119" s="145"/>
      <c r="ET119" s="145"/>
      <c r="EU119" s="145"/>
      <c r="EV119" s="145"/>
      <c r="EW119" s="145"/>
      <c r="EX119" s="145"/>
      <c r="EY119" s="145"/>
      <c r="EZ119" s="145"/>
      <c r="FA119" s="145"/>
      <c r="FB119" s="145"/>
      <c r="FC119" s="145"/>
      <c r="FD119" s="145"/>
      <c r="FE119" s="145"/>
      <c r="FF119" s="145"/>
      <c r="FG119" s="145"/>
      <c r="FH119" s="145"/>
      <c r="FI119" s="145"/>
      <c r="FJ119" s="145"/>
      <c r="FK119" s="145"/>
      <c r="FL119" s="145"/>
      <c r="FM119" s="145"/>
      <c r="FN119" s="145"/>
      <c r="FO119" s="145"/>
      <c r="FP119" s="145"/>
      <c r="FQ119" s="145"/>
      <c r="FR119" s="145"/>
      <c r="FS119" s="145"/>
      <c r="FT119" s="145"/>
      <c r="FU119" s="145"/>
      <c r="FV119" s="145"/>
      <c r="FW119" s="145"/>
      <c r="FX119" s="145"/>
      <c r="FY119" s="145"/>
      <c r="FZ119" s="145"/>
      <c r="GA119" s="145"/>
      <c r="GB119" s="145"/>
      <c r="GC119" s="145"/>
      <c r="GD119" s="145"/>
      <c r="GE119" s="145"/>
      <c r="GF119" s="145"/>
      <c r="GG119" s="145"/>
      <c r="GH119" s="145"/>
      <c r="GI119" s="145"/>
      <c r="GJ119" s="145"/>
      <c r="GK119" s="145"/>
      <c r="GL119" s="145"/>
      <c r="GM119" s="145"/>
      <c r="GN119" s="145"/>
      <c r="GO119" s="145"/>
      <c r="GP119" s="145"/>
      <c r="GQ119" s="145"/>
      <c r="GR119" s="145"/>
      <c r="GS119" s="145"/>
      <c r="GT119" s="145"/>
      <c r="GU119" s="145"/>
      <c r="GV119" s="145"/>
      <c r="GW119" s="145"/>
      <c r="GX119" s="145"/>
      <c r="GY119" s="145"/>
      <c r="GZ119" s="145"/>
      <c r="HA119" s="145"/>
      <c r="HB119" s="145"/>
      <c r="HC119" s="145"/>
      <c r="HD119" s="145"/>
      <c r="HE119" s="145"/>
      <c r="HF119" s="145"/>
      <c r="HG119" s="145"/>
      <c r="HH119" s="145"/>
      <c r="HI119" s="145"/>
      <c r="HJ119" s="145"/>
      <c r="HK119" s="145"/>
      <c r="HL119" s="145"/>
      <c r="HM119" s="145"/>
      <c r="HN119" s="145"/>
      <c r="HO119" s="145"/>
      <c r="HP119" s="145"/>
      <c r="HQ119" s="145"/>
      <c r="HR119" s="145"/>
      <c r="HS119" s="145"/>
      <c r="HT119" s="145"/>
      <c r="HU119" s="145"/>
      <c r="HV119" s="145"/>
      <c r="HW119" s="145"/>
      <c r="HX119" s="145"/>
      <c r="HY119" s="145"/>
      <c r="HZ119" s="145"/>
      <c r="IA119" s="145"/>
      <c r="IB119" s="145"/>
      <c r="IC119" s="145"/>
      <c r="ID119" s="145"/>
      <c r="IE119" s="145"/>
      <c r="IF119" s="145"/>
      <c r="IG119" s="145"/>
      <c r="IH119" s="145"/>
      <c r="II119" s="145"/>
      <c r="IJ119" s="145"/>
      <c r="IK119" s="145"/>
      <c r="IL119" s="145"/>
      <c r="IM119" s="145"/>
      <c r="IN119" s="145"/>
      <c r="IO119" s="145"/>
      <c r="IP119" s="145"/>
      <c r="IQ119" s="145"/>
      <c r="IR119" s="145"/>
      <c r="IS119" s="145"/>
      <c r="IT119" s="145"/>
      <c r="IU119" s="145"/>
      <c r="IV119" s="145"/>
      <c r="IW119" s="145"/>
    </row>
    <row r="120" customFormat="false" ht="12.75" hidden="false" customHeight="false" outlineLevel="0" collapsed="false">
      <c r="A120" s="124" t="n">
        <v>17</v>
      </c>
      <c r="B120" s="124" t="n">
        <v>18</v>
      </c>
      <c r="C120" s="116" t="n">
        <v>1</v>
      </c>
      <c r="D120" s="141"/>
      <c r="E120" s="146"/>
      <c r="F120" s="143" t="n">
        <f aca="false">D120-0.25</f>
        <v>-0.25</v>
      </c>
      <c r="G120" s="144" t="n">
        <f aca="false">D120+0.56</f>
        <v>0.56</v>
      </c>
      <c r="H120" s="149"/>
      <c r="I120" s="16"/>
      <c r="J120" s="16"/>
      <c r="K120" s="16"/>
      <c r="L120" s="16"/>
      <c r="M120" s="16"/>
      <c r="N120" s="16"/>
      <c r="O120" s="149"/>
      <c r="P120" s="149"/>
      <c r="Q120" s="149"/>
      <c r="R120" s="149"/>
      <c r="S120" s="149"/>
      <c r="T120" s="149"/>
      <c r="U120" s="149"/>
      <c r="V120" s="149"/>
      <c r="W120" s="149"/>
      <c r="X120" s="149"/>
      <c r="Y120" s="149"/>
      <c r="Z120" s="149"/>
      <c r="AA120" s="149"/>
      <c r="AB120" s="149"/>
      <c r="AC120" s="93"/>
      <c r="AD120" s="118"/>
      <c r="AE120" s="158"/>
      <c r="AF120" s="145"/>
      <c r="AG120" s="16"/>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c r="CC120" s="145"/>
      <c r="CD120" s="145"/>
      <c r="CE120" s="145"/>
      <c r="CF120" s="145"/>
      <c r="CG120" s="145"/>
      <c r="CH120" s="145"/>
      <c r="CI120" s="145"/>
      <c r="CJ120" s="145"/>
      <c r="CK120" s="145"/>
      <c r="CL120" s="145"/>
      <c r="CM120" s="145"/>
      <c r="CN120" s="145"/>
      <c r="CO120" s="145"/>
      <c r="CP120" s="145"/>
      <c r="CQ120" s="145"/>
      <c r="CR120" s="145"/>
      <c r="CS120" s="145"/>
      <c r="CT120" s="145"/>
      <c r="CU120" s="145"/>
      <c r="CV120" s="145"/>
      <c r="CW120" s="145"/>
      <c r="CX120" s="145"/>
      <c r="CY120" s="145"/>
      <c r="CZ120" s="145"/>
      <c r="DA120" s="145"/>
      <c r="DB120" s="145"/>
      <c r="DC120" s="145"/>
      <c r="DD120" s="145"/>
      <c r="DE120" s="145"/>
      <c r="DF120" s="145"/>
      <c r="DG120" s="145"/>
      <c r="DH120" s="145"/>
      <c r="DI120" s="145"/>
      <c r="DJ120" s="145"/>
      <c r="DK120" s="145"/>
      <c r="DL120" s="145"/>
      <c r="DM120" s="145"/>
      <c r="DN120" s="145"/>
      <c r="DO120" s="145"/>
      <c r="DP120" s="145"/>
      <c r="DQ120" s="145"/>
      <c r="DR120" s="145"/>
      <c r="DS120" s="145"/>
      <c r="DT120" s="145"/>
      <c r="DU120" s="145"/>
      <c r="DV120" s="145"/>
      <c r="DW120" s="145"/>
      <c r="DX120" s="145"/>
      <c r="DY120" s="145"/>
      <c r="DZ120" s="145"/>
      <c r="EA120" s="145"/>
      <c r="EB120" s="145"/>
      <c r="EC120" s="145"/>
      <c r="ED120" s="145"/>
      <c r="EE120" s="145"/>
      <c r="EF120" s="145"/>
      <c r="EG120" s="145"/>
      <c r="EH120" s="145"/>
      <c r="EI120" s="145"/>
      <c r="EJ120" s="145"/>
      <c r="EK120" s="145"/>
      <c r="EL120" s="145"/>
      <c r="EM120" s="145"/>
      <c r="EN120" s="145"/>
      <c r="EO120" s="145"/>
      <c r="EP120" s="145"/>
      <c r="EQ120" s="145"/>
      <c r="ER120" s="145"/>
      <c r="ES120" s="145"/>
      <c r="ET120" s="145"/>
      <c r="EU120" s="145"/>
      <c r="EV120" s="145"/>
      <c r="EW120" s="145"/>
      <c r="EX120" s="145"/>
      <c r="EY120" s="145"/>
      <c r="EZ120" s="145"/>
      <c r="FA120" s="145"/>
      <c r="FB120" s="145"/>
      <c r="FC120" s="145"/>
      <c r="FD120" s="145"/>
      <c r="FE120" s="145"/>
      <c r="FF120" s="145"/>
      <c r="FG120" s="145"/>
      <c r="FH120" s="145"/>
      <c r="FI120" s="145"/>
      <c r="FJ120" s="145"/>
      <c r="FK120" s="145"/>
      <c r="FL120" s="145"/>
      <c r="FM120" s="145"/>
      <c r="FN120" s="145"/>
      <c r="FO120" s="145"/>
      <c r="FP120" s="145"/>
      <c r="FQ120" s="145"/>
      <c r="FR120" s="145"/>
      <c r="FS120" s="145"/>
      <c r="FT120" s="145"/>
      <c r="FU120" s="145"/>
      <c r="FV120" s="145"/>
      <c r="FW120" s="145"/>
      <c r="FX120" s="145"/>
      <c r="FY120" s="145"/>
      <c r="FZ120" s="145"/>
      <c r="GA120" s="145"/>
      <c r="GB120" s="145"/>
      <c r="GC120" s="145"/>
      <c r="GD120" s="145"/>
      <c r="GE120" s="145"/>
      <c r="GF120" s="145"/>
      <c r="GG120" s="145"/>
      <c r="GH120" s="145"/>
      <c r="GI120" s="145"/>
      <c r="GJ120" s="145"/>
      <c r="GK120" s="145"/>
      <c r="GL120" s="145"/>
      <c r="GM120" s="145"/>
      <c r="GN120" s="145"/>
      <c r="GO120" s="145"/>
      <c r="GP120" s="145"/>
      <c r="GQ120" s="145"/>
      <c r="GR120" s="145"/>
      <c r="GS120" s="145"/>
      <c r="GT120" s="145"/>
      <c r="GU120" s="145"/>
      <c r="GV120" s="145"/>
      <c r="GW120" s="145"/>
      <c r="GX120" s="145"/>
      <c r="GY120" s="145"/>
      <c r="GZ120" s="145"/>
      <c r="HA120" s="145"/>
      <c r="HB120" s="145"/>
      <c r="HC120" s="145"/>
      <c r="HD120" s="145"/>
      <c r="HE120" s="145"/>
      <c r="HF120" s="145"/>
      <c r="HG120" s="145"/>
      <c r="HH120" s="145"/>
      <c r="HI120" s="145"/>
      <c r="HJ120" s="145"/>
      <c r="HK120" s="145"/>
      <c r="HL120" s="145"/>
      <c r="HM120" s="145"/>
      <c r="HN120" s="145"/>
      <c r="HO120" s="145"/>
      <c r="HP120" s="145"/>
      <c r="HQ120" s="145"/>
      <c r="HR120" s="145"/>
      <c r="HS120" s="145"/>
      <c r="HT120" s="145"/>
      <c r="HU120" s="145"/>
      <c r="HV120" s="145"/>
      <c r="HW120" s="145"/>
      <c r="HX120" s="145"/>
      <c r="HY120" s="145"/>
      <c r="HZ120" s="145"/>
      <c r="IA120" s="145"/>
      <c r="IB120" s="145"/>
      <c r="IC120" s="145"/>
      <c r="ID120" s="145"/>
      <c r="IE120" s="145"/>
      <c r="IF120" s="145"/>
      <c r="IG120" s="145"/>
      <c r="IH120" s="145"/>
      <c r="II120" s="145"/>
      <c r="IJ120" s="145"/>
      <c r="IK120" s="145"/>
      <c r="IL120" s="145"/>
      <c r="IM120" s="145"/>
      <c r="IN120" s="145"/>
      <c r="IO120" s="145"/>
      <c r="IP120" s="145"/>
      <c r="IQ120" s="145"/>
      <c r="IR120" s="145"/>
      <c r="IS120" s="145"/>
      <c r="IT120" s="145"/>
      <c r="IU120" s="145"/>
      <c r="IV120" s="145"/>
      <c r="IW120" s="145"/>
    </row>
    <row r="121" customFormat="false" ht="12.75" hidden="false" customHeight="false" outlineLevel="0" collapsed="false">
      <c r="A121" s="129" t="n">
        <v>18</v>
      </c>
      <c r="B121" s="129" t="n">
        <v>19</v>
      </c>
      <c r="C121" s="116" t="n">
        <v>1</v>
      </c>
      <c r="D121" s="141"/>
      <c r="E121" s="146"/>
      <c r="F121" s="143" t="n">
        <f aca="false">D121-0.25</f>
        <v>-0.25</v>
      </c>
      <c r="G121" s="144" t="n">
        <f aca="false">D121+0.56</f>
        <v>0.56</v>
      </c>
      <c r="H121" s="159"/>
      <c r="I121" s="16"/>
      <c r="J121" s="16"/>
      <c r="K121" s="16"/>
      <c r="L121" s="16"/>
      <c r="M121" s="16"/>
      <c r="N121" s="16"/>
      <c r="O121" s="159"/>
      <c r="P121" s="159"/>
      <c r="Q121" s="159"/>
      <c r="R121" s="159"/>
      <c r="S121" s="159"/>
      <c r="T121" s="159"/>
      <c r="U121" s="159"/>
      <c r="V121" s="159"/>
      <c r="W121" s="159"/>
      <c r="X121" s="159"/>
      <c r="Y121" s="159"/>
      <c r="Z121" s="159"/>
      <c r="AA121" s="159"/>
      <c r="AB121" s="159"/>
      <c r="AC121" s="160"/>
      <c r="AD121" s="145"/>
      <c r="AE121" s="145"/>
      <c r="AF121" s="145"/>
      <c r="AG121" s="16"/>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c r="GM121" s="145"/>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row>
    <row r="122" customFormat="false" ht="12.75" hidden="false" customHeight="false" outlineLevel="0" collapsed="false">
      <c r="A122" s="124" t="n">
        <v>19</v>
      </c>
      <c r="B122" s="124" t="n">
        <v>20</v>
      </c>
      <c r="C122" s="116" t="n">
        <v>1</v>
      </c>
      <c r="D122" s="141"/>
      <c r="E122" s="146"/>
      <c r="F122" s="143" t="n">
        <f aca="false">D122-0.25</f>
        <v>-0.25</v>
      </c>
      <c r="G122" s="144" t="n">
        <f aca="false">D122+0.56</f>
        <v>0.56</v>
      </c>
      <c r="H122" s="161"/>
      <c r="I122" s="16"/>
      <c r="J122" s="16"/>
      <c r="K122" s="16"/>
      <c r="L122" s="16"/>
      <c r="M122" s="16"/>
      <c r="N122" s="16"/>
      <c r="O122" s="161"/>
      <c r="P122" s="161"/>
      <c r="Q122" s="161"/>
      <c r="R122" s="161"/>
      <c r="S122" s="161"/>
      <c r="T122" s="161"/>
      <c r="U122" s="161"/>
      <c r="V122" s="161"/>
      <c r="W122" s="161"/>
      <c r="X122" s="161"/>
      <c r="Y122" s="161"/>
      <c r="Z122" s="161"/>
      <c r="AA122" s="161"/>
      <c r="AB122" s="161"/>
      <c r="AC122" s="162"/>
      <c r="AD122" s="163"/>
      <c r="AE122" s="164"/>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c r="GM122" s="145"/>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row>
    <row r="123" customFormat="false" ht="13.5" hidden="false" customHeight="false" outlineLevel="0" collapsed="false">
      <c r="A123" s="129" t="n">
        <v>20</v>
      </c>
      <c r="B123" s="129" t="n">
        <v>21</v>
      </c>
      <c r="C123" s="116" t="n">
        <v>1</v>
      </c>
      <c r="D123" s="141"/>
      <c r="E123" s="146"/>
      <c r="F123" s="143" t="n">
        <f aca="false">D123-0.25</f>
        <v>-0.25</v>
      </c>
      <c r="G123" s="144" t="n">
        <f aca="false">D123+0.56</f>
        <v>0.56</v>
      </c>
      <c r="H123" s="161"/>
      <c r="I123" s="16"/>
      <c r="J123" s="16"/>
      <c r="K123" s="16"/>
      <c r="L123" s="16"/>
      <c r="M123" s="16"/>
      <c r="N123" s="16"/>
      <c r="O123" s="161"/>
      <c r="P123" s="161"/>
      <c r="Q123" s="161"/>
      <c r="R123" s="161"/>
      <c r="S123" s="161"/>
      <c r="T123" s="161"/>
      <c r="U123" s="161"/>
      <c r="V123" s="161"/>
      <c r="W123" s="161"/>
      <c r="X123" s="161"/>
      <c r="Y123" s="161"/>
      <c r="Z123" s="161"/>
      <c r="AA123" s="161"/>
      <c r="AB123" s="161"/>
      <c r="AC123" s="162"/>
      <c r="AD123" s="164"/>
      <c r="AE123" s="164"/>
      <c r="AF123" s="145"/>
      <c r="AG123" s="145"/>
      <c r="AH123" s="165"/>
      <c r="AI123" s="165"/>
      <c r="AJ123" s="165"/>
      <c r="AK123" s="165"/>
      <c r="AL123" s="165"/>
      <c r="AM123" s="165"/>
      <c r="AN123" s="165"/>
      <c r="AO123" s="165"/>
      <c r="AP123" s="165"/>
      <c r="AQ123" s="165"/>
      <c r="AR123" s="165"/>
      <c r="AS123" s="165"/>
      <c r="AT123" s="165"/>
      <c r="AU123" s="165"/>
      <c r="AV123" s="165"/>
      <c r="AW123" s="165"/>
      <c r="AX123" s="165"/>
      <c r="AY123" s="165"/>
      <c r="AZ123" s="165"/>
      <c r="BA123" s="165"/>
      <c r="BB123" s="165"/>
      <c r="BC123" s="165"/>
      <c r="BD123" s="165"/>
      <c r="BE123" s="165"/>
      <c r="BF123" s="165"/>
      <c r="BG123" s="165"/>
      <c r="BH123" s="165"/>
      <c r="BI123" s="165"/>
      <c r="BJ123" s="165"/>
      <c r="BK123" s="165"/>
      <c r="BL123" s="165"/>
      <c r="BM123" s="165"/>
      <c r="BN123" s="165"/>
      <c r="BO123" s="165"/>
      <c r="BP123" s="165"/>
      <c r="BQ123" s="165"/>
      <c r="BR123" s="165"/>
      <c r="BS123" s="165"/>
      <c r="BT123" s="165"/>
      <c r="BU123" s="165"/>
      <c r="BV123" s="165"/>
      <c r="BW123" s="165"/>
      <c r="BX123" s="165"/>
      <c r="BY123" s="165"/>
      <c r="BZ123" s="165"/>
      <c r="CA123" s="165"/>
      <c r="CB123" s="165"/>
      <c r="CC123" s="165"/>
      <c r="CD123" s="165"/>
      <c r="CE123" s="165"/>
      <c r="CF123" s="165"/>
      <c r="CG123" s="165"/>
      <c r="CH123" s="165"/>
      <c r="CI123" s="165"/>
      <c r="CJ123" s="165"/>
      <c r="CK123" s="165"/>
      <c r="CL123" s="165"/>
      <c r="CM123" s="165"/>
      <c r="CN123" s="165"/>
      <c r="CO123" s="165"/>
      <c r="CP123" s="165"/>
      <c r="CQ123" s="165"/>
      <c r="CR123" s="165"/>
      <c r="CS123" s="165"/>
      <c r="CT123" s="165"/>
      <c r="CU123" s="165"/>
      <c r="CV123" s="165"/>
      <c r="CW123" s="165"/>
      <c r="CX123" s="165"/>
      <c r="CY123" s="165"/>
      <c r="CZ123" s="165"/>
      <c r="DA123" s="165"/>
      <c r="DB123" s="165"/>
      <c r="DC123" s="165"/>
      <c r="DD123" s="165"/>
      <c r="DE123" s="165"/>
      <c r="DF123" s="165"/>
      <c r="DG123" s="165"/>
      <c r="DH123" s="165"/>
      <c r="DI123" s="165"/>
      <c r="DJ123" s="165"/>
      <c r="DK123" s="165"/>
      <c r="DL123" s="165"/>
      <c r="DM123" s="165"/>
      <c r="DN123" s="165"/>
      <c r="DO123" s="165"/>
      <c r="DP123" s="165"/>
      <c r="DQ123" s="165"/>
      <c r="DR123" s="165"/>
      <c r="DS123" s="165"/>
      <c r="DT123" s="165"/>
      <c r="DU123" s="165"/>
      <c r="DV123" s="165"/>
      <c r="DW123" s="165"/>
      <c r="DX123" s="165"/>
      <c r="DY123" s="165"/>
      <c r="DZ123" s="165"/>
      <c r="EA123" s="165"/>
      <c r="EB123" s="165"/>
      <c r="EC123" s="165"/>
      <c r="ED123" s="165"/>
      <c r="EE123" s="165"/>
      <c r="EF123" s="165"/>
      <c r="EG123" s="165"/>
      <c r="EH123" s="165"/>
      <c r="EI123" s="165"/>
      <c r="EJ123" s="165"/>
      <c r="EK123" s="165"/>
      <c r="EL123" s="165"/>
      <c r="EM123" s="165"/>
      <c r="EN123" s="165"/>
      <c r="EO123" s="165"/>
      <c r="EP123" s="165"/>
      <c r="EQ123" s="165"/>
      <c r="ER123" s="165"/>
      <c r="ES123" s="165"/>
      <c r="ET123" s="165"/>
      <c r="EU123" s="165"/>
      <c r="EV123" s="165"/>
      <c r="EW123" s="165"/>
      <c r="EX123" s="165"/>
      <c r="EY123" s="165"/>
      <c r="EZ123" s="165"/>
      <c r="FA123" s="165"/>
      <c r="FB123" s="165"/>
      <c r="FC123" s="165"/>
      <c r="FD123" s="165"/>
      <c r="FE123" s="165"/>
      <c r="FF123" s="165"/>
      <c r="FG123" s="165"/>
      <c r="FH123" s="165"/>
      <c r="FI123" s="165"/>
      <c r="FJ123" s="165"/>
      <c r="FK123" s="165"/>
      <c r="FL123" s="165"/>
      <c r="FM123" s="165"/>
      <c r="FN123" s="165"/>
      <c r="FO123" s="165"/>
      <c r="FP123" s="165"/>
      <c r="FQ123" s="165"/>
      <c r="FR123" s="165"/>
      <c r="FS123" s="165"/>
      <c r="FT123" s="165"/>
      <c r="FU123" s="165"/>
      <c r="FV123" s="165"/>
      <c r="FW123" s="165"/>
      <c r="FX123" s="165"/>
      <c r="FY123" s="165"/>
      <c r="FZ123" s="165"/>
      <c r="GA123" s="165"/>
      <c r="GB123" s="165"/>
      <c r="GC123" s="165"/>
      <c r="GD123" s="165"/>
      <c r="GE123" s="165"/>
      <c r="GF123" s="165"/>
      <c r="GG123" s="165"/>
      <c r="GH123" s="165"/>
      <c r="GI123" s="165"/>
      <c r="GJ123" s="165"/>
      <c r="GK123" s="165"/>
      <c r="GL123" s="165"/>
      <c r="GM123" s="165"/>
      <c r="GN123" s="165"/>
      <c r="GO123" s="165"/>
      <c r="GP123" s="165"/>
      <c r="GQ123" s="165"/>
      <c r="GR123" s="165"/>
      <c r="GS123" s="165"/>
      <c r="GT123" s="165"/>
      <c r="GU123" s="165"/>
      <c r="GV123" s="165"/>
      <c r="GW123" s="165"/>
      <c r="GX123" s="165"/>
      <c r="GY123" s="165"/>
      <c r="GZ123" s="165"/>
      <c r="HA123" s="165"/>
      <c r="HB123" s="165"/>
      <c r="HC123" s="165"/>
      <c r="HD123" s="165"/>
      <c r="HE123" s="165"/>
      <c r="HF123" s="165"/>
      <c r="HG123" s="165"/>
      <c r="HH123" s="165"/>
      <c r="HI123" s="165"/>
      <c r="HJ123" s="165"/>
      <c r="HK123" s="165"/>
      <c r="HL123" s="165"/>
      <c r="HM123" s="165"/>
      <c r="HN123" s="165"/>
      <c r="HO123" s="165"/>
      <c r="HP123" s="165"/>
      <c r="HQ123" s="165"/>
      <c r="HR123" s="165"/>
      <c r="HS123" s="165"/>
      <c r="HT123" s="165"/>
      <c r="HU123" s="165"/>
      <c r="HV123" s="165"/>
      <c r="HW123" s="165"/>
      <c r="HX123" s="165"/>
      <c r="HY123" s="165"/>
      <c r="HZ123" s="165"/>
      <c r="IA123" s="165"/>
      <c r="IB123" s="165"/>
      <c r="IC123" s="165"/>
      <c r="ID123" s="165"/>
      <c r="IE123" s="165"/>
      <c r="IF123" s="165"/>
      <c r="IG123" s="165"/>
      <c r="IH123" s="165"/>
      <c r="II123" s="165"/>
      <c r="IJ123" s="165"/>
      <c r="IK123" s="165"/>
      <c r="IL123" s="165"/>
      <c r="IM123" s="165"/>
      <c r="IN123" s="165"/>
      <c r="IO123" s="165"/>
      <c r="IP123" s="165"/>
      <c r="IQ123" s="165"/>
      <c r="IR123" s="165"/>
      <c r="IS123" s="165"/>
      <c r="IT123" s="165"/>
      <c r="IU123" s="165"/>
      <c r="IV123" s="165"/>
      <c r="IW123" s="165"/>
    </row>
    <row r="124" customFormat="false" ht="12.75" hidden="false" customHeight="false" outlineLevel="0" collapsed="false">
      <c r="A124" s="124" t="n">
        <v>21</v>
      </c>
      <c r="B124" s="124" t="n">
        <v>22</v>
      </c>
      <c r="C124" s="116" t="n">
        <v>1</v>
      </c>
      <c r="D124" s="141"/>
      <c r="E124" s="146"/>
      <c r="F124" s="143" t="n">
        <f aca="false">D124-0.25</f>
        <v>-0.25</v>
      </c>
      <c r="G124" s="144" t="n">
        <f aca="false">D124+0.56</f>
        <v>0.56</v>
      </c>
      <c r="H124" s="161"/>
      <c r="I124" s="16"/>
      <c r="J124" s="159"/>
      <c r="K124" s="16"/>
      <c r="L124" s="16"/>
      <c r="M124" s="16"/>
      <c r="N124" s="16"/>
      <c r="O124" s="161"/>
      <c r="P124" s="161"/>
      <c r="Q124" s="161"/>
      <c r="R124" s="161"/>
      <c r="S124" s="161"/>
      <c r="T124" s="161"/>
      <c r="U124" s="161"/>
      <c r="V124" s="161"/>
      <c r="W124" s="161"/>
      <c r="X124" s="161"/>
      <c r="Y124" s="161"/>
      <c r="Z124" s="161"/>
      <c r="AA124" s="161"/>
      <c r="AB124" s="161"/>
      <c r="AC124" s="162"/>
      <c r="AD124" s="16"/>
      <c r="AE124" s="16"/>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c r="GM124" s="145"/>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row>
    <row r="125" customFormat="false" ht="12.75" hidden="false" customHeight="false" outlineLevel="0" collapsed="false">
      <c r="A125" s="129" t="n">
        <v>22</v>
      </c>
      <c r="B125" s="129" t="n">
        <v>23</v>
      </c>
      <c r="C125" s="116" t="n">
        <v>1</v>
      </c>
      <c r="D125" s="141"/>
      <c r="E125" s="146"/>
      <c r="F125" s="143" t="n">
        <f aca="false">D125-0.25</f>
        <v>-0.25</v>
      </c>
      <c r="G125" s="144" t="n">
        <f aca="false">D125+0.56</f>
        <v>0.56</v>
      </c>
      <c r="H125" s="161"/>
      <c r="I125" s="16"/>
      <c r="J125" s="16"/>
      <c r="K125" s="16"/>
      <c r="L125" s="16"/>
      <c r="M125" s="16"/>
      <c r="N125" s="16"/>
      <c r="O125" s="161"/>
      <c r="P125" s="161"/>
      <c r="Q125" s="161"/>
      <c r="R125" s="161"/>
      <c r="S125" s="161"/>
      <c r="T125" s="161"/>
      <c r="U125" s="161"/>
      <c r="V125" s="161"/>
      <c r="W125" s="161"/>
      <c r="X125" s="161"/>
      <c r="Y125" s="161"/>
      <c r="Z125" s="161"/>
      <c r="AA125" s="161"/>
      <c r="AB125" s="161"/>
      <c r="AC125" s="162"/>
      <c r="AD125" s="118"/>
      <c r="AE125" s="158"/>
      <c r="AF125" s="91"/>
      <c r="AG125" s="145"/>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row>
    <row r="126" customFormat="false" ht="12.75" hidden="false" customHeight="false" outlineLevel="0" collapsed="false">
      <c r="A126" s="129" t="n">
        <v>23</v>
      </c>
      <c r="B126" s="124" t="n">
        <v>24</v>
      </c>
      <c r="C126" s="116" t="n">
        <v>1</v>
      </c>
      <c r="D126" s="141"/>
      <c r="E126" s="142"/>
      <c r="F126" s="143" t="n">
        <f aca="false">D126-0.25</f>
        <v>-0.25</v>
      </c>
      <c r="G126" s="144" t="n">
        <f aca="false">D126+0.56</f>
        <v>0.56</v>
      </c>
      <c r="H126" s="166"/>
      <c r="I126" s="16"/>
      <c r="J126" s="16"/>
      <c r="K126" s="16"/>
      <c r="L126" s="16"/>
      <c r="M126" s="16"/>
      <c r="N126" s="16"/>
      <c r="O126" s="166"/>
      <c r="P126" s="166"/>
      <c r="Q126" s="166"/>
      <c r="R126" s="166"/>
      <c r="S126" s="166"/>
      <c r="T126" s="166"/>
      <c r="U126" s="166"/>
      <c r="V126" s="166"/>
      <c r="W126" s="166"/>
      <c r="X126" s="166"/>
      <c r="Y126" s="166"/>
      <c r="Z126" s="161"/>
      <c r="AA126" s="161"/>
      <c r="AB126" s="161"/>
      <c r="AC126" s="162"/>
      <c r="AD126" s="118"/>
      <c r="AE126" s="158"/>
      <c r="AF126" s="91"/>
      <c r="AG126" s="145"/>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row>
    <row r="127" customFormat="false" ht="12.75" hidden="false" customHeight="false" outlineLevel="0" collapsed="false">
      <c r="A127" s="167" t="n">
        <v>24</v>
      </c>
      <c r="B127" s="129" t="n">
        <v>1</v>
      </c>
      <c r="C127" s="116" t="n">
        <v>1</v>
      </c>
      <c r="D127" s="168"/>
      <c r="E127" s="169"/>
      <c r="F127" s="143" t="n">
        <f aca="false">D127-0.25</f>
        <v>-0.25</v>
      </c>
      <c r="G127" s="144" t="n">
        <f aca="false">D127+0.56</f>
        <v>0.56</v>
      </c>
      <c r="H127" s="166"/>
      <c r="I127" s="16"/>
      <c r="J127" s="16"/>
      <c r="K127" s="16"/>
      <c r="L127" s="16"/>
      <c r="M127" s="16"/>
      <c r="N127" s="16"/>
      <c r="O127" s="166"/>
      <c r="P127" s="166"/>
      <c r="Q127" s="166"/>
      <c r="R127" s="166"/>
      <c r="S127" s="166"/>
      <c r="T127" s="166"/>
      <c r="U127" s="166"/>
      <c r="V127" s="166"/>
      <c r="W127" s="166"/>
      <c r="X127" s="166"/>
      <c r="Y127" s="166"/>
      <c r="Z127" s="161"/>
      <c r="AA127" s="161"/>
      <c r="AB127" s="161"/>
      <c r="AC127" s="162"/>
      <c r="AD127" s="164"/>
      <c r="AE127" s="164"/>
      <c r="AF127" s="91"/>
      <c r="AG127" s="145"/>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6"/>
      <c r="B128" s="16"/>
      <c r="C128" s="16"/>
      <c r="D128" s="141"/>
      <c r="E128" s="16"/>
      <c r="F128" s="16"/>
      <c r="G128" s="124"/>
      <c r="H128" s="166"/>
      <c r="I128" s="16"/>
      <c r="J128" s="16"/>
      <c r="K128" s="16"/>
      <c r="L128" s="16"/>
      <c r="M128" s="16"/>
      <c r="N128" s="16"/>
      <c r="O128" s="166"/>
      <c r="P128" s="166"/>
      <c r="Q128" s="166"/>
      <c r="R128" s="166"/>
      <c r="S128" s="166"/>
      <c r="T128" s="166"/>
      <c r="U128" s="166"/>
      <c r="V128" s="166"/>
      <c r="W128" s="166"/>
      <c r="X128" s="166"/>
      <c r="Y128" s="166"/>
      <c r="Z128" s="161"/>
      <c r="AA128" s="161"/>
      <c r="AB128" s="161"/>
      <c r="AC128" s="162"/>
      <c r="AD128" s="145"/>
      <c r="AE128" s="145"/>
      <c r="AF128" s="170"/>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c r="GM128" s="145"/>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row>
    <row r="129" customFormat="false" ht="18" hidden="false" customHeight="false" outlineLevel="0" collapsed="false">
      <c r="A129" s="124"/>
      <c r="B129" s="171" t="s">
        <v>40</v>
      </c>
      <c r="C129" s="124"/>
      <c r="D129" s="168"/>
      <c r="E129" s="124"/>
      <c r="F129" s="124"/>
      <c r="G129" s="124"/>
      <c r="H129" s="124"/>
      <c r="I129" s="16"/>
      <c r="J129" s="16"/>
      <c r="K129" s="16"/>
      <c r="L129" s="16"/>
      <c r="M129" s="16"/>
      <c r="N129" s="16"/>
      <c r="O129" s="124"/>
      <c r="P129" s="124"/>
      <c r="Q129" s="124"/>
      <c r="R129" s="124"/>
      <c r="S129" s="124"/>
      <c r="T129" s="124"/>
      <c r="U129" s="124"/>
      <c r="V129" s="124"/>
      <c r="W129" s="124"/>
      <c r="X129" s="124"/>
      <c r="Y129" s="166"/>
      <c r="Z129" s="161"/>
      <c r="AA129" s="161"/>
      <c r="AB129" s="161"/>
      <c r="AC129" s="162"/>
      <c r="AD129" s="145"/>
      <c r="AE129" s="145"/>
      <c r="AF129" s="170"/>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c r="GM129" s="145"/>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row>
    <row r="130" customFormat="false" ht="13.5" hidden="false" customHeight="false" outlineLevel="0" collapsed="false">
      <c r="A130" s="124"/>
      <c r="B130" s="124"/>
      <c r="C130" s="124"/>
      <c r="D130" s="168"/>
      <c r="E130" s="124"/>
      <c r="F130" s="124"/>
      <c r="G130" s="124"/>
      <c r="H130" s="124"/>
      <c r="I130" s="16"/>
      <c r="J130" s="16"/>
      <c r="K130" s="16"/>
      <c r="L130" s="16"/>
      <c r="M130" s="16"/>
      <c r="N130" s="16"/>
      <c r="O130" s="124"/>
      <c r="P130" s="124"/>
      <c r="Q130" s="124"/>
      <c r="R130" s="124"/>
      <c r="S130" s="124"/>
      <c r="T130" s="124"/>
      <c r="U130" s="124"/>
      <c r="V130" s="124"/>
      <c r="W130" s="124"/>
      <c r="X130" s="124"/>
      <c r="Y130" s="166"/>
      <c r="Z130" s="161"/>
      <c r="AA130" s="161"/>
      <c r="AB130" s="161"/>
      <c r="AC130" s="162"/>
      <c r="AD130" s="145"/>
      <c r="AE130" s="145"/>
      <c r="AF130" s="16"/>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45"/>
      <c r="DJ130" s="145"/>
      <c r="DK130" s="145"/>
      <c r="DL130" s="145"/>
      <c r="DM130" s="145"/>
      <c r="DN130" s="145"/>
      <c r="DO130" s="145"/>
      <c r="DP130" s="145"/>
      <c r="DQ130" s="145"/>
      <c r="DR130" s="145"/>
      <c r="DS130" s="145"/>
      <c r="DT130" s="145"/>
      <c r="DU130" s="145"/>
      <c r="DV130" s="145"/>
      <c r="DW130" s="145"/>
      <c r="DX130" s="145"/>
      <c r="DY130" s="145"/>
      <c r="DZ130" s="145"/>
      <c r="EA130" s="145"/>
      <c r="EB130" s="145"/>
      <c r="EC130" s="145"/>
      <c r="ED130" s="145"/>
      <c r="EE130" s="145"/>
      <c r="EF130" s="145"/>
      <c r="EG130" s="145"/>
      <c r="EH130" s="145"/>
      <c r="EI130" s="145"/>
      <c r="EJ130" s="145"/>
      <c r="EK130" s="145"/>
      <c r="EL130" s="145"/>
      <c r="EM130" s="145"/>
      <c r="EN130" s="145"/>
      <c r="EO130" s="145"/>
      <c r="EP130" s="145"/>
      <c r="EQ130" s="145"/>
      <c r="ER130" s="145"/>
      <c r="ES130" s="145"/>
      <c r="ET130" s="145"/>
      <c r="EU130" s="145"/>
      <c r="EV130" s="145"/>
      <c r="EW130" s="145"/>
      <c r="EX130" s="145"/>
      <c r="EY130" s="145"/>
      <c r="EZ130" s="145"/>
      <c r="FA130" s="145"/>
      <c r="FB130" s="145"/>
      <c r="FC130" s="145"/>
      <c r="FD130" s="145"/>
      <c r="FE130" s="145"/>
      <c r="FF130" s="145"/>
      <c r="FG130" s="145"/>
      <c r="FH130" s="145"/>
      <c r="FI130" s="145"/>
      <c r="FJ130" s="145"/>
      <c r="FK130" s="145"/>
      <c r="FL130" s="145"/>
      <c r="FM130" s="145"/>
      <c r="FN130" s="145"/>
      <c r="FO130" s="145"/>
      <c r="FP130" s="145"/>
      <c r="FQ130" s="145"/>
      <c r="FR130" s="145"/>
      <c r="FS130" s="145"/>
      <c r="FT130" s="145"/>
      <c r="FU130" s="145"/>
      <c r="FV130" s="145"/>
      <c r="FW130" s="145"/>
      <c r="FX130" s="145"/>
      <c r="FY130" s="145"/>
      <c r="FZ130" s="145"/>
      <c r="GA130" s="145"/>
      <c r="GB130" s="145"/>
      <c r="GC130" s="145"/>
      <c r="GD130" s="145"/>
      <c r="GE130" s="145"/>
      <c r="GF130" s="145"/>
      <c r="GG130" s="145"/>
      <c r="GH130" s="145"/>
      <c r="GI130" s="145"/>
      <c r="GJ130" s="145"/>
      <c r="GK130" s="145"/>
      <c r="GL130" s="145"/>
      <c r="GM130" s="145"/>
      <c r="GN130" s="145"/>
      <c r="GO130" s="145"/>
      <c r="GP130" s="145"/>
      <c r="GQ130" s="145"/>
      <c r="GR130" s="145"/>
      <c r="GS130" s="145"/>
      <c r="GT130" s="145"/>
      <c r="GU130" s="145"/>
      <c r="GV130" s="145"/>
      <c r="GW130" s="145"/>
      <c r="GX130" s="145"/>
      <c r="GY130" s="145"/>
      <c r="GZ130" s="145"/>
      <c r="HA130" s="145"/>
      <c r="HB130" s="145"/>
      <c r="HC130" s="145"/>
      <c r="HD130" s="145"/>
      <c r="HE130" s="145"/>
      <c r="HF130" s="145"/>
      <c r="HG130" s="145"/>
      <c r="HH130" s="145"/>
      <c r="HI130" s="145"/>
      <c r="HJ130" s="145"/>
      <c r="HK130" s="145"/>
      <c r="HL130" s="145"/>
      <c r="HM130" s="145"/>
      <c r="HN130" s="145"/>
      <c r="HO130" s="145"/>
      <c r="HP130" s="145"/>
      <c r="HQ130" s="145"/>
      <c r="HR130" s="145"/>
      <c r="HS130" s="145"/>
      <c r="HT130" s="145"/>
      <c r="HU130" s="145"/>
      <c r="HV130" s="145"/>
      <c r="HW130" s="145"/>
      <c r="HX130" s="145"/>
      <c r="HY130" s="145"/>
      <c r="HZ130" s="145"/>
      <c r="IA130" s="145"/>
      <c r="IB130" s="145"/>
      <c r="IC130" s="145"/>
      <c r="ID130" s="145"/>
      <c r="IE130" s="145"/>
      <c r="IF130" s="145"/>
      <c r="IG130" s="145"/>
      <c r="IH130" s="145"/>
      <c r="II130" s="145"/>
      <c r="IJ130" s="145"/>
      <c r="IK130" s="145"/>
      <c r="IL130" s="145"/>
      <c r="IM130" s="145"/>
      <c r="IN130" s="145"/>
      <c r="IO130" s="145"/>
      <c r="IP130" s="145"/>
      <c r="IQ130" s="145"/>
      <c r="IR130" s="145"/>
      <c r="IS130" s="145"/>
      <c r="IT130" s="145"/>
      <c r="IU130" s="145"/>
      <c r="IV130" s="145"/>
      <c r="IW130" s="145"/>
    </row>
    <row r="131" customFormat="false" ht="18.75" hidden="false" customHeight="false" outlineLevel="0" collapsed="false">
      <c r="A131" s="131" t="s">
        <v>29</v>
      </c>
      <c r="B131" s="132"/>
      <c r="C131" s="132" t="s">
        <v>30</v>
      </c>
      <c r="D131" s="172"/>
      <c r="E131" s="132"/>
      <c r="F131" s="173" t="s">
        <v>31</v>
      </c>
      <c r="G131" s="133"/>
      <c r="H131" s="124" t="s">
        <v>41</v>
      </c>
      <c r="I131" s="16"/>
      <c r="J131" s="16"/>
      <c r="K131" s="16"/>
      <c r="L131" s="16"/>
      <c r="M131" s="16"/>
      <c r="N131" s="16"/>
      <c r="O131" s="124"/>
      <c r="P131" s="124"/>
      <c r="Q131" s="124"/>
      <c r="R131" s="124"/>
      <c r="S131" s="124"/>
      <c r="T131" s="124"/>
      <c r="U131" s="124"/>
      <c r="V131" s="124"/>
      <c r="W131" s="124"/>
      <c r="X131" s="124"/>
      <c r="Y131" s="166"/>
      <c r="Z131" s="166"/>
      <c r="AA131" s="166"/>
      <c r="AB131" s="166"/>
      <c r="AC131" s="174"/>
      <c r="AD131" s="145"/>
      <c r="AE131" s="145"/>
      <c r="AF131" s="16"/>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c r="BJ131" s="145"/>
      <c r="BK131" s="145"/>
      <c r="BL131" s="145"/>
      <c r="BM131" s="145"/>
      <c r="BN131" s="145"/>
      <c r="BO131" s="145"/>
      <c r="BP131" s="145"/>
      <c r="BQ131" s="145"/>
      <c r="BR131" s="145"/>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c r="CQ131" s="145"/>
      <c r="CR131" s="145"/>
      <c r="CS131" s="145"/>
      <c r="CT131" s="145"/>
      <c r="CU131" s="145"/>
      <c r="CV131" s="145"/>
      <c r="CW131" s="145"/>
      <c r="CX131" s="145"/>
      <c r="CY131" s="145"/>
      <c r="CZ131" s="145"/>
      <c r="DA131" s="145"/>
      <c r="DB131" s="145"/>
      <c r="DC131" s="145"/>
      <c r="DD131" s="145"/>
      <c r="DE131" s="145"/>
      <c r="DF131" s="145"/>
      <c r="DG131" s="145"/>
      <c r="DH131" s="145"/>
      <c r="DI131" s="145"/>
      <c r="DJ131" s="145"/>
      <c r="DK131" s="145"/>
      <c r="DL131" s="145"/>
      <c r="DM131" s="145"/>
      <c r="DN131" s="145"/>
      <c r="DO131" s="145"/>
      <c r="DP131" s="145"/>
      <c r="DQ131" s="145"/>
      <c r="DR131" s="145"/>
      <c r="DS131" s="145"/>
      <c r="DT131" s="145"/>
      <c r="DU131" s="145"/>
      <c r="DV131" s="145"/>
      <c r="DW131" s="145"/>
      <c r="DX131" s="145"/>
      <c r="DY131" s="145"/>
      <c r="DZ131" s="145"/>
      <c r="EA131" s="145"/>
      <c r="EB131" s="145"/>
      <c r="EC131" s="145"/>
      <c r="ED131" s="145"/>
      <c r="EE131" s="145"/>
      <c r="EF131" s="145"/>
      <c r="EG131" s="145"/>
      <c r="EH131" s="145"/>
      <c r="EI131" s="145"/>
      <c r="EJ131" s="145"/>
      <c r="EK131" s="145"/>
      <c r="EL131" s="145"/>
      <c r="EM131" s="145"/>
      <c r="EN131" s="145"/>
      <c r="EO131" s="145"/>
      <c r="EP131" s="145"/>
      <c r="EQ131" s="145"/>
      <c r="ER131" s="145"/>
      <c r="ES131" s="145"/>
      <c r="ET131" s="145"/>
      <c r="EU131" s="145"/>
      <c r="EV131" s="145"/>
      <c r="EW131" s="145"/>
      <c r="EX131" s="145"/>
      <c r="EY131" s="145"/>
      <c r="EZ131" s="145"/>
      <c r="FA131" s="145"/>
      <c r="FB131" s="145"/>
      <c r="FC131" s="145"/>
      <c r="FD131" s="145"/>
      <c r="FE131" s="145"/>
      <c r="FF131" s="145"/>
      <c r="FG131" s="145"/>
      <c r="FH131" s="145"/>
      <c r="FI131" s="145"/>
      <c r="FJ131" s="145"/>
      <c r="FK131" s="145"/>
      <c r="FL131" s="145"/>
      <c r="FM131" s="145"/>
      <c r="FN131" s="145"/>
      <c r="FO131" s="145"/>
      <c r="FP131" s="145"/>
      <c r="FQ131" s="145"/>
      <c r="FR131" s="145"/>
      <c r="FS131" s="145"/>
      <c r="FT131" s="145"/>
      <c r="FU131" s="145"/>
      <c r="FV131" s="145"/>
      <c r="FW131" s="145"/>
      <c r="FX131" s="145"/>
      <c r="FY131" s="145"/>
      <c r="FZ131" s="145"/>
      <c r="GA131" s="145"/>
      <c r="GB131" s="145"/>
      <c r="GC131" s="145"/>
      <c r="GD131" s="145"/>
      <c r="GE131" s="145"/>
      <c r="GF131" s="145"/>
      <c r="GG131" s="145"/>
      <c r="GH131" s="145"/>
      <c r="GI131" s="145"/>
      <c r="GJ131" s="145"/>
      <c r="GK131" s="145"/>
      <c r="GL131" s="145"/>
      <c r="GM131" s="145"/>
      <c r="GN131" s="145"/>
      <c r="GO131" s="145"/>
      <c r="GP131" s="145"/>
      <c r="GQ131" s="145"/>
      <c r="GR131" s="145"/>
      <c r="GS131" s="145"/>
      <c r="GT131" s="145"/>
      <c r="GU131" s="145"/>
      <c r="GV131" s="145"/>
      <c r="GW131" s="145"/>
      <c r="GX131" s="145"/>
      <c r="GY131" s="145"/>
      <c r="GZ131" s="145"/>
      <c r="HA131" s="145"/>
      <c r="HB131" s="145"/>
      <c r="HC131" s="145"/>
      <c r="HD131" s="145"/>
      <c r="HE131" s="145"/>
      <c r="HF131" s="145"/>
      <c r="HG131" s="145"/>
      <c r="HH131" s="145"/>
      <c r="HI131" s="145"/>
      <c r="HJ131" s="145"/>
      <c r="HK131" s="145"/>
      <c r="HL131" s="145"/>
      <c r="HM131" s="145"/>
      <c r="HN131" s="145"/>
      <c r="HO131" s="145"/>
      <c r="HP131" s="145"/>
      <c r="HQ131" s="145"/>
      <c r="HR131" s="145"/>
      <c r="HS131" s="145"/>
      <c r="HT131" s="145"/>
      <c r="HU131" s="145"/>
      <c r="HV131" s="145"/>
      <c r="HW131" s="145"/>
      <c r="HX131" s="145"/>
      <c r="HY131" s="145"/>
      <c r="HZ131" s="145"/>
      <c r="IA131" s="145"/>
      <c r="IB131" s="145"/>
      <c r="IC131" s="145"/>
      <c r="ID131" s="145"/>
      <c r="IE131" s="145"/>
      <c r="IF131" s="145"/>
      <c r="IG131" s="145"/>
      <c r="IH131" s="145"/>
      <c r="II131" s="145"/>
      <c r="IJ131" s="145"/>
      <c r="IK131" s="145"/>
      <c r="IL131" s="145"/>
      <c r="IM131" s="145"/>
      <c r="IN131" s="145"/>
      <c r="IO131" s="145"/>
      <c r="IP131" s="145"/>
      <c r="IQ131" s="145"/>
      <c r="IR131" s="145"/>
      <c r="IS131" s="145"/>
      <c r="IT131" s="145"/>
      <c r="IU131" s="145"/>
      <c r="IV131" s="145"/>
      <c r="IW131" s="145"/>
    </row>
    <row r="132" customFormat="false" ht="18" hidden="false" customHeight="false" outlineLevel="0" collapsed="false">
      <c r="A132" s="136" t="s">
        <v>32</v>
      </c>
      <c r="B132" s="137" t="s">
        <v>33</v>
      </c>
      <c r="C132" s="137"/>
      <c r="D132" s="168"/>
      <c r="E132" s="124"/>
      <c r="F132" s="124" t="s">
        <v>34</v>
      </c>
      <c r="G132" s="124" t="s">
        <v>35</v>
      </c>
      <c r="H132" s="175" t="n">
        <v>0.044</v>
      </c>
      <c r="I132" s="176" t="s">
        <v>42</v>
      </c>
      <c r="J132" s="16"/>
      <c r="K132" s="16"/>
      <c r="L132" s="16"/>
      <c r="M132" s="177" t="s">
        <v>43</v>
      </c>
      <c r="N132" s="178"/>
      <c r="O132" s="124"/>
      <c r="P132" s="124"/>
      <c r="Q132" s="124"/>
      <c r="R132" s="124"/>
      <c r="S132" s="124"/>
      <c r="T132" s="124"/>
      <c r="U132" s="124"/>
      <c r="V132" s="124"/>
      <c r="W132" s="124"/>
      <c r="X132" s="124"/>
      <c r="Y132" s="166"/>
      <c r="Z132" s="166"/>
      <c r="AA132" s="166"/>
      <c r="AB132" s="166"/>
      <c r="AC132" s="174"/>
      <c r="AD132" s="145"/>
      <c r="AE132" s="145"/>
      <c r="AF132" s="16"/>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c r="GM132" s="145"/>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row>
    <row r="133" customFormat="false" ht="13.5" hidden="false" customHeight="false" outlineLevel="0" collapsed="false">
      <c r="A133" s="129" t="n">
        <v>24</v>
      </c>
      <c r="B133" s="124" t="n">
        <v>1</v>
      </c>
      <c r="C133" s="116" t="n">
        <v>1</v>
      </c>
      <c r="D133" s="141"/>
      <c r="E133" s="142"/>
      <c r="F133" s="143" t="n">
        <f aca="false">D133-0.25</f>
        <v>-0.25</v>
      </c>
      <c r="G133" s="144" t="n">
        <f aca="false">D133+0.56</f>
        <v>0.56</v>
      </c>
      <c r="H133" s="145"/>
      <c r="I133" s="179" t="s">
        <v>44</v>
      </c>
      <c r="J133" s="180"/>
      <c r="K133" s="16"/>
      <c r="L133" s="16"/>
      <c r="M133" s="16"/>
      <c r="N133" s="16"/>
      <c r="O133" s="124"/>
      <c r="P133" s="124"/>
      <c r="Q133" s="124"/>
      <c r="R133" s="124"/>
      <c r="S133" s="124"/>
      <c r="T133" s="124"/>
      <c r="U133" s="124"/>
      <c r="V133" s="124"/>
      <c r="W133" s="124"/>
      <c r="X133" s="124"/>
      <c r="Y133" s="166"/>
      <c r="Z133" s="166"/>
      <c r="AA133" s="181"/>
      <c r="AB133" s="166"/>
      <c r="AC133" s="174"/>
      <c r="AD133" s="16"/>
      <c r="AE133" s="16"/>
      <c r="AF133" s="16"/>
      <c r="AG133" s="16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45"/>
      <c r="DJ133" s="145"/>
      <c r="DK133" s="145"/>
      <c r="DL133" s="145"/>
      <c r="DM133" s="145"/>
      <c r="DN133" s="145"/>
      <c r="DO133" s="145"/>
      <c r="DP133" s="145"/>
      <c r="DQ133" s="145"/>
      <c r="DR133" s="145"/>
      <c r="DS133" s="145"/>
      <c r="DT133" s="145"/>
      <c r="DU133" s="145"/>
      <c r="DV133" s="145"/>
      <c r="DW133" s="145"/>
      <c r="DX133" s="145"/>
      <c r="DY133" s="145"/>
      <c r="DZ133" s="145"/>
      <c r="EA133" s="145"/>
      <c r="EB133" s="145"/>
      <c r="EC133" s="145"/>
      <c r="ED133" s="145"/>
      <c r="EE133" s="145"/>
      <c r="EF133" s="145"/>
      <c r="EG133" s="145"/>
      <c r="EH133" s="145"/>
      <c r="EI133" s="145"/>
      <c r="EJ133" s="145"/>
      <c r="EK133" s="145"/>
      <c r="EL133" s="145"/>
      <c r="EM133" s="145"/>
      <c r="EN133" s="145"/>
      <c r="EO133" s="145"/>
      <c r="EP133" s="145"/>
      <c r="EQ133" s="145"/>
      <c r="ER133" s="145"/>
      <c r="ES133" s="145"/>
      <c r="ET133" s="145"/>
      <c r="EU133" s="145"/>
      <c r="EV133" s="145"/>
      <c r="EW133" s="145"/>
      <c r="EX133" s="145"/>
      <c r="EY133" s="145"/>
      <c r="EZ133" s="145"/>
      <c r="FA133" s="145"/>
      <c r="FB133" s="145"/>
      <c r="FC133" s="145"/>
      <c r="FD133" s="145"/>
      <c r="FE133" s="145"/>
      <c r="FF133" s="145"/>
      <c r="FG133" s="145"/>
      <c r="FH133" s="145"/>
      <c r="FI133" s="145"/>
      <c r="FJ133" s="145"/>
      <c r="FK133" s="145"/>
      <c r="FL133" s="145"/>
      <c r="FM133" s="145"/>
      <c r="FN133" s="145"/>
      <c r="FO133" s="145"/>
      <c r="FP133" s="145"/>
      <c r="FQ133" s="145"/>
      <c r="FR133" s="145"/>
      <c r="FS133" s="145"/>
      <c r="FT133" s="145"/>
      <c r="FU133" s="145"/>
      <c r="FV133" s="145"/>
      <c r="FW133" s="145"/>
      <c r="FX133" s="145"/>
      <c r="FY133" s="145"/>
      <c r="FZ133" s="145"/>
      <c r="GA133" s="145"/>
      <c r="GB133" s="145"/>
      <c r="GC133" s="145"/>
      <c r="GD133" s="145"/>
      <c r="GE133" s="145"/>
      <c r="GF133" s="145"/>
      <c r="GG133" s="145"/>
      <c r="GH133" s="145"/>
      <c r="GI133" s="145"/>
      <c r="GJ133" s="145"/>
      <c r="GK133" s="145"/>
      <c r="GL133" s="145"/>
      <c r="GM133" s="145"/>
      <c r="GN133" s="145"/>
      <c r="GO133" s="145"/>
      <c r="GP133" s="145"/>
      <c r="GQ133" s="145"/>
      <c r="GR133" s="145"/>
      <c r="GS133" s="145"/>
      <c r="GT133" s="145"/>
      <c r="GU133" s="145"/>
      <c r="GV133" s="145"/>
      <c r="GW133" s="145"/>
      <c r="GX133" s="145"/>
      <c r="GY133" s="145"/>
      <c r="GZ133" s="145"/>
      <c r="HA133" s="145"/>
      <c r="HB133" s="145"/>
      <c r="HC133" s="145"/>
      <c r="HD133" s="145"/>
      <c r="HE133" s="145"/>
      <c r="HF133" s="145"/>
      <c r="HG133" s="145"/>
      <c r="HH133" s="145"/>
      <c r="HI133" s="145"/>
      <c r="HJ133" s="145"/>
      <c r="HK133" s="145"/>
      <c r="HL133" s="145"/>
      <c r="HM133" s="145"/>
      <c r="HN133" s="145"/>
      <c r="HO133" s="145"/>
      <c r="HP133" s="145"/>
      <c r="HQ133" s="145"/>
      <c r="HR133" s="145"/>
      <c r="HS133" s="145"/>
      <c r="HT133" s="145"/>
      <c r="HU133" s="145"/>
      <c r="HV133" s="145"/>
      <c r="HW133" s="145"/>
      <c r="HX133" s="145"/>
      <c r="HY133" s="145"/>
      <c r="HZ133" s="145"/>
      <c r="IA133" s="145"/>
      <c r="IB133" s="145"/>
      <c r="IC133" s="145"/>
      <c r="ID133" s="145"/>
      <c r="IE133" s="145"/>
      <c r="IF133" s="145"/>
      <c r="IG133" s="145"/>
      <c r="IH133" s="145"/>
      <c r="II133" s="145"/>
      <c r="IJ133" s="145"/>
      <c r="IK133" s="145"/>
      <c r="IL133" s="145"/>
      <c r="IM133" s="145"/>
      <c r="IN133" s="145"/>
      <c r="IO133" s="145"/>
      <c r="IP133" s="145"/>
      <c r="IQ133" s="145"/>
      <c r="IR133" s="145"/>
      <c r="IS133" s="145"/>
      <c r="IT133" s="145"/>
      <c r="IU133" s="145"/>
      <c r="IV133" s="145"/>
      <c r="IW133" s="145"/>
    </row>
    <row r="134" customFormat="false" ht="12.75" hidden="false" customHeight="false" outlineLevel="0" collapsed="false">
      <c r="A134" s="124" t="n">
        <v>1</v>
      </c>
      <c r="B134" s="124" t="n">
        <v>2</v>
      </c>
      <c r="C134" s="116" t="n">
        <v>1</v>
      </c>
      <c r="D134" s="182"/>
      <c r="E134" s="146"/>
      <c r="F134" s="143" t="n">
        <f aca="false">D134-0.25</f>
        <v>-0.25</v>
      </c>
      <c r="G134" s="144" t="n">
        <f aca="false">D134+0.56</f>
        <v>0.56</v>
      </c>
      <c r="H134" s="145"/>
      <c r="I134" s="179"/>
      <c r="J134" s="180"/>
      <c r="K134" s="16"/>
      <c r="L134" s="16"/>
      <c r="M134" s="16"/>
      <c r="N134" s="16"/>
      <c r="O134" s="124"/>
      <c r="P134" s="124"/>
      <c r="Q134" s="124"/>
      <c r="R134" s="124"/>
      <c r="S134" s="124"/>
      <c r="T134" s="124"/>
      <c r="U134" s="124"/>
      <c r="V134" s="124"/>
      <c r="W134" s="124"/>
      <c r="X134" s="124"/>
      <c r="Y134" s="166"/>
      <c r="Z134" s="166"/>
      <c r="AA134" s="181"/>
      <c r="AB134" s="166"/>
      <c r="AC134" s="174"/>
      <c r="AD134" s="183"/>
      <c r="AE134" s="16"/>
      <c r="AF134" s="16"/>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45"/>
      <c r="DJ134" s="145"/>
      <c r="DK134" s="145"/>
      <c r="DL134" s="145"/>
      <c r="DM134" s="145"/>
      <c r="DN134" s="145"/>
      <c r="DO134" s="145"/>
      <c r="DP134" s="145"/>
      <c r="DQ134" s="145"/>
      <c r="DR134" s="145"/>
      <c r="DS134" s="145"/>
      <c r="DT134" s="145"/>
      <c r="DU134" s="145"/>
      <c r="DV134" s="145"/>
      <c r="DW134" s="145"/>
      <c r="DX134" s="145"/>
      <c r="DY134" s="145"/>
      <c r="DZ134" s="145"/>
      <c r="EA134" s="145"/>
      <c r="EB134" s="145"/>
      <c r="EC134" s="145"/>
      <c r="ED134" s="145"/>
      <c r="EE134" s="145"/>
      <c r="EF134" s="145"/>
      <c r="EG134" s="145"/>
      <c r="EH134" s="145"/>
      <c r="EI134" s="145"/>
      <c r="EJ134" s="145"/>
      <c r="EK134" s="145"/>
      <c r="EL134" s="145"/>
      <c r="EM134" s="145"/>
      <c r="EN134" s="145"/>
      <c r="EO134" s="145"/>
      <c r="EP134" s="145"/>
      <c r="EQ134" s="145"/>
      <c r="ER134" s="145"/>
      <c r="ES134" s="145"/>
      <c r="ET134" s="145"/>
      <c r="EU134" s="145"/>
      <c r="EV134" s="145"/>
      <c r="EW134" s="145"/>
      <c r="EX134" s="145"/>
      <c r="EY134" s="145"/>
      <c r="EZ134" s="145"/>
      <c r="FA134" s="145"/>
      <c r="FB134" s="145"/>
      <c r="FC134" s="145"/>
      <c r="FD134" s="145"/>
      <c r="FE134" s="145"/>
      <c r="FF134" s="145"/>
      <c r="FG134" s="145"/>
      <c r="FH134" s="145"/>
      <c r="FI134" s="145"/>
      <c r="FJ134" s="145"/>
      <c r="FK134" s="145"/>
      <c r="FL134" s="145"/>
      <c r="FM134" s="145"/>
      <c r="FN134" s="145"/>
      <c r="FO134" s="145"/>
      <c r="FP134" s="145"/>
      <c r="FQ134" s="145"/>
      <c r="FR134" s="145"/>
      <c r="FS134" s="145"/>
      <c r="FT134" s="145"/>
      <c r="FU134" s="145"/>
      <c r="FV134" s="145"/>
      <c r="FW134" s="145"/>
      <c r="FX134" s="145"/>
      <c r="FY134" s="145"/>
      <c r="FZ134" s="145"/>
      <c r="GA134" s="145"/>
      <c r="GB134" s="145"/>
      <c r="GC134" s="145"/>
      <c r="GD134" s="145"/>
      <c r="GE134" s="145"/>
      <c r="GF134" s="145"/>
      <c r="GG134" s="145"/>
      <c r="GH134" s="145"/>
      <c r="GI134" s="145"/>
      <c r="GJ134" s="145"/>
      <c r="GK134" s="145"/>
      <c r="GL134" s="145"/>
      <c r="GM134" s="145"/>
      <c r="GN134" s="145"/>
      <c r="GO134" s="145"/>
      <c r="GP134" s="145"/>
      <c r="GQ134" s="145"/>
      <c r="GR134" s="145"/>
      <c r="GS134" s="145"/>
      <c r="GT134" s="145"/>
      <c r="GU134" s="145"/>
      <c r="GV134" s="145"/>
      <c r="GW134" s="145"/>
      <c r="GX134" s="145"/>
      <c r="GY134" s="145"/>
      <c r="GZ134" s="145"/>
      <c r="HA134" s="145"/>
      <c r="HB134" s="145"/>
      <c r="HC134" s="145"/>
      <c r="HD134" s="145"/>
      <c r="HE134" s="145"/>
      <c r="HF134" s="145"/>
      <c r="HG134" s="145"/>
      <c r="HH134" s="145"/>
      <c r="HI134" s="145"/>
      <c r="HJ134" s="145"/>
      <c r="HK134" s="145"/>
      <c r="HL134" s="145"/>
      <c r="HM134" s="145"/>
      <c r="HN134" s="145"/>
      <c r="HO134" s="145"/>
      <c r="HP134" s="145"/>
      <c r="HQ134" s="145"/>
      <c r="HR134" s="145"/>
      <c r="HS134" s="145"/>
      <c r="HT134" s="145"/>
      <c r="HU134" s="145"/>
      <c r="HV134" s="145"/>
      <c r="HW134" s="145"/>
      <c r="HX134" s="145"/>
      <c r="HY134" s="145"/>
      <c r="HZ134" s="145"/>
      <c r="IA134" s="145"/>
      <c r="IB134" s="145"/>
      <c r="IC134" s="145"/>
      <c r="ID134" s="145"/>
      <c r="IE134" s="145"/>
      <c r="IF134" s="145"/>
      <c r="IG134" s="145"/>
      <c r="IH134" s="145"/>
      <c r="II134" s="145"/>
      <c r="IJ134" s="145"/>
      <c r="IK134" s="145"/>
      <c r="IL134" s="145"/>
      <c r="IM134" s="145"/>
      <c r="IN134" s="145"/>
      <c r="IO134" s="145"/>
      <c r="IP134" s="145"/>
      <c r="IQ134" s="145"/>
      <c r="IR134" s="145"/>
      <c r="IS134" s="145"/>
      <c r="IT134" s="145"/>
      <c r="IU134" s="145"/>
      <c r="IV134" s="145"/>
      <c r="IW134" s="145"/>
    </row>
    <row r="135" customFormat="false" ht="12.75" hidden="false" customHeight="false" outlineLevel="0" collapsed="false">
      <c r="A135" s="129" t="n">
        <v>2</v>
      </c>
      <c r="B135" s="124" t="n">
        <v>3</v>
      </c>
      <c r="C135" s="116" t="n">
        <v>1</v>
      </c>
      <c r="D135" s="168"/>
      <c r="E135" s="146"/>
      <c r="F135" s="143" t="n">
        <f aca="false">D135-0.25</f>
        <v>-0.25</v>
      </c>
      <c r="G135" s="144" t="n">
        <f aca="false">D135+0.56</f>
        <v>0.56</v>
      </c>
      <c r="H135" s="145"/>
      <c r="I135" s="179"/>
      <c r="J135" s="180"/>
      <c r="K135" s="184"/>
      <c r="L135" s="184"/>
      <c r="M135" s="184"/>
      <c r="N135" s="184"/>
      <c r="O135" s="124"/>
      <c r="P135" s="124"/>
      <c r="Q135" s="124"/>
      <c r="R135" s="124"/>
      <c r="S135" s="124"/>
      <c r="T135" s="124"/>
      <c r="U135" s="124"/>
      <c r="V135" s="124"/>
      <c r="W135" s="124"/>
      <c r="X135" s="124"/>
      <c r="Y135" s="166"/>
      <c r="Z135" s="166"/>
      <c r="AA135" s="181"/>
      <c r="AB135" s="166"/>
      <c r="AC135" s="174"/>
      <c r="AD135" s="145"/>
      <c r="AE135" s="145"/>
      <c r="AF135" s="16"/>
      <c r="AG135" s="16"/>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c r="EA135" s="145"/>
      <c r="EB135" s="145"/>
      <c r="EC135" s="145"/>
      <c r="ED135" s="145"/>
      <c r="EE135" s="145"/>
      <c r="EF135" s="145"/>
      <c r="EG135" s="145"/>
      <c r="EH135" s="145"/>
      <c r="EI135" s="145"/>
      <c r="EJ135" s="145"/>
      <c r="EK135" s="145"/>
      <c r="EL135" s="145"/>
      <c r="EM135" s="145"/>
      <c r="EN135" s="145"/>
      <c r="EO135" s="145"/>
      <c r="EP135" s="145"/>
      <c r="EQ135" s="145"/>
      <c r="ER135" s="145"/>
      <c r="ES135" s="145"/>
      <c r="ET135" s="145"/>
      <c r="EU135" s="145"/>
      <c r="EV135" s="145"/>
      <c r="EW135" s="145"/>
      <c r="EX135" s="145"/>
      <c r="EY135" s="145"/>
      <c r="EZ135" s="145"/>
      <c r="FA135" s="145"/>
      <c r="FB135" s="145"/>
      <c r="FC135" s="145"/>
      <c r="FD135" s="145"/>
      <c r="FE135" s="145"/>
      <c r="FF135" s="145"/>
      <c r="FG135" s="145"/>
      <c r="FH135" s="145"/>
      <c r="FI135" s="145"/>
      <c r="FJ135" s="145"/>
      <c r="FK135" s="145"/>
      <c r="FL135" s="145"/>
      <c r="FM135" s="145"/>
      <c r="FN135" s="145"/>
      <c r="FO135" s="145"/>
      <c r="FP135" s="145"/>
      <c r="FQ135" s="145"/>
      <c r="FR135" s="145"/>
      <c r="FS135" s="145"/>
      <c r="FT135" s="145"/>
      <c r="FU135" s="145"/>
      <c r="FV135" s="145"/>
      <c r="FW135" s="145"/>
      <c r="FX135" s="145"/>
      <c r="FY135" s="145"/>
      <c r="FZ135" s="145"/>
      <c r="GA135" s="145"/>
      <c r="GB135" s="145"/>
      <c r="GC135" s="145"/>
      <c r="GD135" s="145"/>
      <c r="GE135" s="145"/>
      <c r="GF135" s="145"/>
      <c r="GG135" s="145"/>
      <c r="GH135" s="145"/>
      <c r="GI135" s="145"/>
      <c r="GJ135" s="145"/>
      <c r="GK135" s="145"/>
      <c r="GL135" s="145"/>
      <c r="GM135" s="145"/>
      <c r="GN135" s="145"/>
      <c r="GO135" s="145"/>
      <c r="GP135" s="145"/>
      <c r="GQ135" s="145"/>
      <c r="GR135" s="145"/>
      <c r="GS135" s="145"/>
      <c r="GT135" s="145"/>
      <c r="GU135" s="145"/>
      <c r="GV135" s="145"/>
      <c r="GW135" s="145"/>
      <c r="GX135" s="145"/>
      <c r="GY135" s="145"/>
      <c r="GZ135" s="145"/>
      <c r="HA135" s="145"/>
      <c r="HB135" s="145"/>
      <c r="HC135" s="145"/>
      <c r="HD135" s="145"/>
      <c r="HE135" s="145"/>
      <c r="HF135" s="145"/>
      <c r="HG135" s="145"/>
      <c r="HH135" s="145"/>
      <c r="HI135" s="145"/>
      <c r="HJ135" s="145"/>
      <c r="HK135" s="145"/>
      <c r="HL135" s="145"/>
      <c r="HM135" s="145"/>
      <c r="HN135" s="145"/>
      <c r="HO135" s="145"/>
      <c r="HP135" s="145"/>
      <c r="HQ135" s="145"/>
      <c r="HR135" s="145"/>
      <c r="HS135" s="145"/>
      <c r="HT135" s="145"/>
      <c r="HU135" s="145"/>
      <c r="HV135" s="145"/>
      <c r="HW135" s="145"/>
      <c r="HX135" s="145"/>
      <c r="HY135" s="145"/>
      <c r="HZ135" s="145"/>
      <c r="IA135" s="145"/>
      <c r="IB135" s="145"/>
      <c r="IC135" s="145"/>
      <c r="ID135" s="145"/>
      <c r="IE135" s="145"/>
      <c r="IF135" s="145"/>
      <c r="IG135" s="145"/>
      <c r="IH135" s="145"/>
      <c r="II135" s="145"/>
      <c r="IJ135" s="145"/>
      <c r="IK135" s="145"/>
      <c r="IL135" s="145"/>
      <c r="IM135" s="145"/>
      <c r="IN135" s="145"/>
      <c r="IO135" s="145"/>
      <c r="IP135" s="145"/>
      <c r="IQ135" s="145"/>
      <c r="IR135" s="145"/>
      <c r="IS135" s="145"/>
      <c r="IT135" s="145"/>
      <c r="IU135" s="145"/>
      <c r="IV135" s="145"/>
      <c r="IW135" s="145"/>
    </row>
    <row r="136" customFormat="false" ht="12.75" hidden="false" customHeight="false" outlineLevel="0" collapsed="false">
      <c r="A136" s="124" t="n">
        <v>3</v>
      </c>
      <c r="B136" s="124" t="n">
        <v>4</v>
      </c>
      <c r="C136" s="116" t="n">
        <v>1</v>
      </c>
      <c r="D136" s="168"/>
      <c r="E136" s="146"/>
      <c r="F136" s="143" t="n">
        <f aca="false">D136-0.25</f>
        <v>-0.25</v>
      </c>
      <c r="G136" s="144" t="n">
        <f aca="false">D136+0.56</f>
        <v>0.56</v>
      </c>
      <c r="H136" s="145"/>
      <c r="I136" s="185"/>
      <c r="J136" s="180"/>
      <c r="K136" s="124"/>
      <c r="L136" s="124"/>
      <c r="M136" s="124"/>
      <c r="N136" s="124"/>
      <c r="O136" s="124"/>
      <c r="P136" s="124"/>
      <c r="Q136" s="124"/>
      <c r="R136" s="124"/>
      <c r="S136" s="124"/>
      <c r="T136" s="124"/>
      <c r="U136" s="124"/>
      <c r="V136" s="124"/>
      <c r="W136" s="124"/>
      <c r="X136" s="124"/>
      <c r="Y136" s="166"/>
      <c r="Z136" s="166"/>
      <c r="AA136" s="181"/>
      <c r="AB136" s="166"/>
      <c r="AC136" s="174"/>
      <c r="AD136" s="186"/>
      <c r="AE136" s="187"/>
      <c r="AF136" s="16"/>
      <c r="AG136" s="16"/>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c r="GM136" s="145"/>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row>
    <row r="137" customFormat="false" ht="12.75" hidden="false" customHeight="false" outlineLevel="0" collapsed="false">
      <c r="A137" s="129" t="n">
        <v>4</v>
      </c>
      <c r="B137" s="124" t="n">
        <v>5</v>
      </c>
      <c r="C137" s="116" t="n">
        <v>1</v>
      </c>
      <c r="D137" s="168"/>
      <c r="E137" s="146"/>
      <c r="F137" s="143" t="n">
        <f aca="false">D137-0.25</f>
        <v>-0.25</v>
      </c>
      <c r="G137" s="144" t="n">
        <f aca="false">D137+0.56</f>
        <v>0.56</v>
      </c>
      <c r="H137" s="145"/>
      <c r="I137" s="185"/>
      <c r="J137" s="180"/>
      <c r="K137" s="124"/>
      <c r="L137" s="124"/>
      <c r="M137" s="124"/>
      <c r="N137" s="124"/>
      <c r="O137" s="124"/>
      <c r="P137" s="124"/>
      <c r="Q137" s="124"/>
      <c r="R137" s="124"/>
      <c r="S137" s="124"/>
      <c r="T137" s="124"/>
      <c r="U137" s="124"/>
      <c r="V137" s="124"/>
      <c r="W137" s="124"/>
      <c r="X137" s="124"/>
      <c r="Y137" s="166"/>
      <c r="Z137" s="166"/>
      <c r="AA137" s="181"/>
      <c r="AB137" s="166"/>
      <c r="AC137" s="174"/>
      <c r="AD137" s="183"/>
      <c r="AE137" s="16"/>
      <c r="AF137" s="16"/>
      <c r="AG137" s="16"/>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row>
    <row r="138" customFormat="false" ht="12.75" hidden="false" customHeight="false" outlineLevel="0" collapsed="false">
      <c r="A138" s="124" t="n">
        <v>5</v>
      </c>
      <c r="B138" s="124" t="n">
        <v>6</v>
      </c>
      <c r="C138" s="116" t="n">
        <v>1</v>
      </c>
      <c r="D138" s="168"/>
      <c r="E138" s="146"/>
      <c r="F138" s="143" t="n">
        <f aca="false">D138-0.25</f>
        <v>-0.25</v>
      </c>
      <c r="G138" s="144" t="n">
        <f aca="false">D138+0.56</f>
        <v>0.56</v>
      </c>
      <c r="H138" s="145"/>
      <c r="I138" s="185"/>
      <c r="J138" s="180"/>
      <c r="K138" s="124"/>
      <c r="L138" s="124"/>
      <c r="M138" s="124"/>
      <c r="N138" s="124"/>
      <c r="O138" s="124"/>
      <c r="P138" s="124"/>
      <c r="Q138" s="124"/>
      <c r="R138" s="124"/>
      <c r="S138" s="124"/>
      <c r="T138" s="124"/>
      <c r="U138" s="124"/>
      <c r="V138" s="124"/>
      <c r="W138" s="124"/>
      <c r="X138" s="124"/>
      <c r="Y138" s="166"/>
      <c r="Z138" s="166"/>
      <c r="AA138" s="181"/>
      <c r="AB138" s="166"/>
      <c r="AC138" s="174"/>
      <c r="AD138" s="183"/>
      <c r="AE138" s="16"/>
      <c r="AF138" s="16"/>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c r="GM138" s="145"/>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row>
    <row r="139" customFormat="false" ht="12.75" hidden="false" customHeight="false" outlineLevel="0" collapsed="false">
      <c r="A139" s="129" t="n">
        <v>6</v>
      </c>
      <c r="B139" s="124" t="n">
        <v>7</v>
      </c>
      <c r="C139" s="116" t="n">
        <v>1</v>
      </c>
      <c r="D139" s="168"/>
      <c r="E139" s="146"/>
      <c r="F139" s="143" t="n">
        <f aca="false">D139-0.25</f>
        <v>-0.25</v>
      </c>
      <c r="G139" s="144" t="n">
        <f aca="false">D139+0.56</f>
        <v>0.56</v>
      </c>
      <c r="H139" s="145"/>
      <c r="I139" s="185"/>
      <c r="J139" s="180"/>
      <c r="K139" s="124"/>
      <c r="L139" s="124"/>
      <c r="M139" s="124"/>
      <c r="N139" s="124"/>
      <c r="O139" s="124"/>
      <c r="P139" s="124"/>
      <c r="Q139" s="124"/>
      <c r="R139" s="124"/>
      <c r="S139" s="124"/>
      <c r="T139" s="124"/>
      <c r="U139" s="124"/>
      <c r="V139" s="124"/>
      <c r="W139" s="124"/>
      <c r="X139" s="124"/>
      <c r="Y139" s="166"/>
      <c r="AA139" s="181"/>
      <c r="AD139" s="183"/>
      <c r="AE139" s="16"/>
      <c r="AF139" s="16"/>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c r="GM139" s="145"/>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row>
    <row r="140" customFormat="false" ht="12.75" hidden="false" customHeight="false" outlineLevel="0" collapsed="false">
      <c r="A140" s="124" t="n">
        <v>7</v>
      </c>
      <c r="B140" s="124" t="n">
        <v>8</v>
      </c>
      <c r="C140" s="116" t="n">
        <v>1</v>
      </c>
      <c r="D140" s="168"/>
      <c r="E140" s="146"/>
      <c r="F140" s="143" t="n">
        <f aca="false">D140-0.25</f>
        <v>-0.25</v>
      </c>
      <c r="G140" s="144" t="n">
        <f aca="false">D140+0.56</f>
        <v>0.56</v>
      </c>
      <c r="H140" s="145"/>
      <c r="I140" s="185"/>
      <c r="J140" s="180"/>
      <c r="K140" s="124"/>
      <c r="L140" s="124"/>
      <c r="M140" s="124"/>
      <c r="N140" s="124"/>
      <c r="O140" s="124"/>
      <c r="P140" s="124"/>
      <c r="Q140" s="124"/>
      <c r="R140" s="124"/>
      <c r="S140" s="124"/>
      <c r="T140" s="124"/>
      <c r="U140" s="124"/>
      <c r="V140" s="124"/>
      <c r="W140" s="124"/>
      <c r="X140" s="124"/>
      <c r="Y140" s="166"/>
      <c r="AA140" s="181"/>
      <c r="AD140" s="183"/>
      <c r="AE140" s="16"/>
      <c r="AF140" s="16"/>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c r="GM140" s="145"/>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row>
    <row r="141" customFormat="false" ht="12.75" hidden="false" customHeight="false" outlineLevel="0" collapsed="false">
      <c r="A141" s="129" t="n">
        <v>8</v>
      </c>
      <c r="B141" s="124" t="n">
        <v>9</v>
      </c>
      <c r="C141" s="116" t="n">
        <v>1</v>
      </c>
      <c r="D141" s="168"/>
      <c r="E141" s="146"/>
      <c r="F141" s="143" t="n">
        <f aca="false">D141-0.25</f>
        <v>-0.25</v>
      </c>
      <c r="G141" s="144" t="n">
        <f aca="false">D141+0.56</f>
        <v>0.56</v>
      </c>
      <c r="H141" s="145"/>
      <c r="I141" s="185"/>
      <c r="J141" s="180"/>
      <c r="K141" s="124"/>
      <c r="L141" s="124"/>
      <c r="M141" s="124"/>
      <c r="N141" s="124"/>
      <c r="O141" s="124"/>
      <c r="P141" s="124"/>
      <c r="Q141" s="124"/>
      <c r="R141" s="124"/>
      <c r="S141" s="124"/>
      <c r="T141" s="124"/>
      <c r="U141" s="124"/>
      <c r="V141" s="124"/>
      <c r="W141" s="124"/>
      <c r="X141" s="124"/>
      <c r="Y141" s="166"/>
      <c r="AA141" s="181"/>
      <c r="AD141" s="188"/>
      <c r="AE141" s="189"/>
      <c r="AF141" s="183"/>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row>
    <row r="142" customFormat="false" ht="12.75" hidden="false" customHeight="false" outlineLevel="0" collapsed="false">
      <c r="A142" s="124" t="n">
        <v>9</v>
      </c>
      <c r="B142" s="124" t="n">
        <v>10</v>
      </c>
      <c r="C142" s="116" t="n">
        <v>1</v>
      </c>
      <c r="D142" s="168"/>
      <c r="E142" s="146"/>
      <c r="F142" s="143" t="n">
        <f aca="false">D142-0.25</f>
        <v>-0.25</v>
      </c>
      <c r="G142" s="144" t="n">
        <f aca="false">D142+0.56</f>
        <v>0.56</v>
      </c>
      <c r="H142" s="145"/>
      <c r="I142" s="185"/>
      <c r="J142" s="180"/>
      <c r="K142" s="124"/>
      <c r="L142" s="124"/>
      <c r="M142" s="124"/>
      <c r="N142" s="124"/>
      <c r="O142" s="124"/>
      <c r="P142" s="124"/>
      <c r="Q142" s="124"/>
      <c r="R142" s="124"/>
      <c r="S142" s="124"/>
      <c r="T142" s="124"/>
      <c r="U142" s="124"/>
      <c r="V142" s="124"/>
      <c r="W142" s="124"/>
      <c r="X142" s="124"/>
      <c r="Y142" s="166"/>
      <c r="AA142" s="181"/>
      <c r="AD142" s="190"/>
      <c r="AE142" s="190"/>
      <c r="AF142" s="183"/>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c r="GM142" s="145"/>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row>
    <row r="143" customFormat="false" ht="12.75" hidden="false" customHeight="false" outlineLevel="0" collapsed="false">
      <c r="A143" s="129" t="n">
        <v>10</v>
      </c>
      <c r="B143" s="124" t="n">
        <v>11</v>
      </c>
      <c r="C143" s="116" t="n">
        <v>1</v>
      </c>
      <c r="D143" s="168"/>
      <c r="E143" s="146"/>
      <c r="F143" s="143" t="n">
        <f aca="false">D143-0.25</f>
        <v>-0.25</v>
      </c>
      <c r="G143" s="144" t="n">
        <f aca="false">D143+0.56</f>
        <v>0.56</v>
      </c>
      <c r="H143" s="145"/>
      <c r="I143" s="185"/>
      <c r="J143" s="180"/>
      <c r="K143" s="124"/>
      <c r="L143" s="124"/>
      <c r="M143" s="124"/>
      <c r="N143" s="124"/>
      <c r="O143" s="124"/>
      <c r="P143" s="124"/>
      <c r="Q143" s="124"/>
      <c r="R143" s="124"/>
      <c r="S143" s="124"/>
      <c r="T143" s="124"/>
      <c r="U143" s="124"/>
      <c r="V143" s="124"/>
      <c r="W143" s="124"/>
      <c r="X143" s="124"/>
      <c r="Y143" s="166"/>
      <c r="AA143" s="181"/>
      <c r="AD143" s="188"/>
      <c r="AE143" s="189"/>
      <c r="AF143" s="183"/>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c r="GM143" s="145"/>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row>
    <row r="144" customFormat="false" ht="12.75" hidden="false" customHeight="false" outlineLevel="0" collapsed="false">
      <c r="A144" s="124" t="n">
        <v>11</v>
      </c>
      <c r="B144" s="124" t="n">
        <v>12</v>
      </c>
      <c r="C144" s="116" t="n">
        <v>1</v>
      </c>
      <c r="D144" s="168"/>
      <c r="E144" s="146"/>
      <c r="F144" s="143" t="n">
        <f aca="false">D144-0.25</f>
        <v>-0.25</v>
      </c>
      <c r="G144" s="144" t="n">
        <f aca="false">D144+0.56</f>
        <v>0.56</v>
      </c>
      <c r="H144" s="145"/>
      <c r="I144" s="185"/>
      <c r="J144" s="180"/>
      <c r="K144" s="124"/>
      <c r="L144" s="124"/>
      <c r="M144" s="124"/>
      <c r="N144" s="124"/>
      <c r="O144" s="124"/>
      <c r="P144" s="124"/>
      <c r="Q144" s="124"/>
      <c r="R144" s="124"/>
      <c r="S144" s="124"/>
      <c r="T144" s="124"/>
      <c r="U144" s="124"/>
      <c r="V144" s="124"/>
      <c r="W144" s="124"/>
      <c r="X144" s="124"/>
      <c r="Y144" s="166"/>
      <c r="AA144" s="181"/>
      <c r="AD144" s="186"/>
      <c r="AE144" s="191"/>
      <c r="AF144" s="183"/>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c r="GM144" s="145"/>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row>
    <row r="145" customFormat="false" ht="12.75" hidden="false" customHeight="false" outlineLevel="0" collapsed="false">
      <c r="A145" s="129" t="n">
        <v>12</v>
      </c>
      <c r="B145" s="124" t="n">
        <v>13</v>
      </c>
      <c r="C145" s="116" t="n">
        <v>1</v>
      </c>
      <c r="D145" s="168"/>
      <c r="E145" s="146"/>
      <c r="F145" s="143" t="n">
        <f aca="false">D145-0.25</f>
        <v>-0.25</v>
      </c>
      <c r="G145" s="144" t="n">
        <f aca="false">D145+0.56</f>
        <v>0.56</v>
      </c>
      <c r="H145" s="145"/>
      <c r="I145" s="185"/>
      <c r="J145" s="180"/>
      <c r="K145" s="124"/>
      <c r="L145" s="124"/>
      <c r="M145" s="124"/>
      <c r="N145" s="124"/>
      <c r="O145" s="124"/>
      <c r="P145" s="124"/>
      <c r="Q145" s="124"/>
      <c r="R145" s="124"/>
      <c r="S145" s="124"/>
      <c r="T145" s="124"/>
      <c r="U145" s="124"/>
      <c r="V145" s="124"/>
      <c r="W145" s="124"/>
      <c r="X145" s="124"/>
      <c r="Y145" s="166"/>
      <c r="AA145" s="181"/>
      <c r="AD145" s="186"/>
      <c r="AE145" s="191"/>
      <c r="AF145" s="183"/>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c r="GM145" s="145"/>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row>
    <row r="146" customFormat="false" ht="12.75" hidden="false" customHeight="false" outlineLevel="0" collapsed="false">
      <c r="A146" s="124" t="n">
        <v>13</v>
      </c>
      <c r="B146" s="124" t="n">
        <v>14</v>
      </c>
      <c r="C146" s="116" t="n">
        <v>1</v>
      </c>
      <c r="D146" s="168"/>
      <c r="E146" s="146"/>
      <c r="F146" s="143" t="n">
        <f aca="false">D146-0.25</f>
        <v>-0.25</v>
      </c>
      <c r="G146" s="144" t="n">
        <f aca="false">D146+0.56</f>
        <v>0.56</v>
      </c>
      <c r="H146" s="145"/>
      <c r="I146" s="185"/>
      <c r="J146" s="180"/>
      <c r="K146" s="124"/>
      <c r="L146" s="124"/>
      <c r="M146" s="124"/>
      <c r="N146" s="124"/>
      <c r="O146" s="124"/>
      <c r="P146" s="124"/>
      <c r="Q146" s="124"/>
      <c r="R146" s="124"/>
      <c r="S146" s="124"/>
      <c r="T146" s="124"/>
      <c r="U146" s="124"/>
      <c r="V146" s="124"/>
      <c r="W146" s="124"/>
      <c r="X146" s="124"/>
      <c r="Y146" s="166"/>
      <c r="AA146" s="181"/>
      <c r="AD146" s="186"/>
      <c r="AE146" s="192"/>
      <c r="AF146" s="183"/>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row>
    <row r="147" customFormat="false" ht="12.75" hidden="false" customHeight="false" outlineLevel="0" collapsed="false">
      <c r="A147" s="129" t="n">
        <v>14</v>
      </c>
      <c r="B147" s="124" t="n">
        <v>15</v>
      </c>
      <c r="C147" s="116" t="n">
        <v>1</v>
      </c>
      <c r="D147" s="168"/>
      <c r="E147" s="146"/>
      <c r="F147" s="143" t="n">
        <f aca="false">D147-0.25</f>
        <v>-0.25</v>
      </c>
      <c r="G147" s="144" t="n">
        <f aca="false">D147+0.56</f>
        <v>0.56</v>
      </c>
      <c r="H147" s="145" t="s">
        <v>45</v>
      </c>
      <c r="I147" s="185"/>
      <c r="J147" s="180"/>
      <c r="K147" s="124"/>
      <c r="L147" s="124"/>
      <c r="M147" s="124"/>
      <c r="N147" s="124"/>
      <c r="O147" s="124"/>
      <c r="P147" s="124"/>
      <c r="Q147" s="124"/>
      <c r="R147" s="124"/>
      <c r="S147" s="124"/>
      <c r="T147" s="124"/>
      <c r="U147" s="124"/>
      <c r="V147" s="124"/>
      <c r="W147" s="124"/>
      <c r="X147" s="124"/>
      <c r="Y147" s="166"/>
      <c r="AA147" s="181"/>
      <c r="AD147" s="186"/>
      <c r="AE147" s="193"/>
      <c r="AF147" s="16"/>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c r="GM147" s="145"/>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row>
    <row r="148" customFormat="false" ht="12.75" hidden="false" customHeight="false" outlineLevel="0" collapsed="false">
      <c r="A148" s="124" t="n">
        <v>15</v>
      </c>
      <c r="B148" s="124" t="n">
        <v>16</v>
      </c>
      <c r="C148" s="116" t="n">
        <v>1</v>
      </c>
      <c r="D148" s="168"/>
      <c r="E148" s="146"/>
      <c r="F148" s="143" t="n">
        <f aca="false">D148-0.25</f>
        <v>-0.25</v>
      </c>
      <c r="G148" s="144" t="n">
        <f aca="false">D148+0.56</f>
        <v>0.56</v>
      </c>
      <c r="H148" s="145"/>
      <c r="I148" s="185"/>
      <c r="J148" s="180"/>
      <c r="K148" s="124"/>
      <c r="L148" s="124"/>
      <c r="M148" s="124"/>
      <c r="N148" s="124"/>
      <c r="O148" s="124"/>
      <c r="P148" s="124"/>
      <c r="Q148" s="124"/>
      <c r="R148" s="124"/>
      <c r="S148" s="124"/>
      <c r="T148" s="124"/>
      <c r="U148" s="124"/>
      <c r="V148" s="124"/>
      <c r="W148" s="124"/>
      <c r="X148" s="124"/>
      <c r="Y148" s="166"/>
      <c r="AA148" s="181"/>
      <c r="AD148" s="188"/>
      <c r="AE148" s="189"/>
      <c r="AF148" s="16"/>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c r="GM148" s="145"/>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row>
    <row r="149" customFormat="false" ht="12.75" hidden="false" customHeight="false" outlineLevel="0" collapsed="false">
      <c r="A149" s="129" t="n">
        <v>16</v>
      </c>
      <c r="B149" s="124" t="n">
        <v>17</v>
      </c>
      <c r="C149" s="116" t="n">
        <v>1</v>
      </c>
      <c r="D149" s="168"/>
      <c r="E149" s="146"/>
      <c r="F149" s="143" t="n">
        <f aca="false">D149-0.25</f>
        <v>-0.25</v>
      </c>
      <c r="G149" s="144" t="n">
        <f aca="false">D149+0.56</f>
        <v>0.56</v>
      </c>
      <c r="H149" s="145"/>
      <c r="I149" s="185"/>
      <c r="J149" s="180"/>
      <c r="K149" s="124"/>
      <c r="L149" s="124"/>
      <c r="M149" s="124"/>
      <c r="N149" s="124"/>
      <c r="O149" s="124"/>
      <c r="P149" s="145"/>
      <c r="Q149" s="145"/>
      <c r="R149" s="124"/>
      <c r="S149" s="124"/>
      <c r="T149" s="124"/>
      <c r="U149" s="124"/>
      <c r="V149" s="124"/>
      <c r="W149" s="124"/>
      <c r="X149" s="124"/>
      <c r="Y149" s="166"/>
      <c r="AA149" s="181"/>
      <c r="AD149" s="188"/>
      <c r="AE149" s="189"/>
      <c r="AF149" s="190"/>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c r="GM149" s="145"/>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row>
    <row r="150" customFormat="false" ht="12.75" hidden="false" customHeight="false" outlineLevel="0" collapsed="false">
      <c r="A150" s="124" t="n">
        <v>17</v>
      </c>
      <c r="B150" s="124" t="n">
        <v>18</v>
      </c>
      <c r="C150" s="116" t="n">
        <v>1</v>
      </c>
      <c r="D150" s="168"/>
      <c r="E150" s="146"/>
      <c r="F150" s="143" t="n">
        <f aca="false">D150-0.25</f>
        <v>-0.25</v>
      </c>
      <c r="G150" s="144" t="n">
        <f aca="false">D150+0.56</f>
        <v>0.56</v>
      </c>
      <c r="H150" s="145"/>
      <c r="I150" s="185"/>
      <c r="J150" s="180"/>
      <c r="K150" s="124"/>
      <c r="L150" s="124"/>
      <c r="M150" s="124"/>
      <c r="N150" s="124"/>
      <c r="O150" s="124"/>
      <c r="P150" s="145"/>
      <c r="Q150" s="145"/>
      <c r="R150" s="124"/>
      <c r="S150" s="124"/>
      <c r="T150" s="124"/>
      <c r="U150" s="124"/>
      <c r="V150" s="124"/>
      <c r="W150" s="124"/>
      <c r="X150" s="124"/>
      <c r="Y150" s="166"/>
      <c r="AA150" s="181"/>
      <c r="AE150" s="1"/>
      <c r="AF150" s="188"/>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c r="GM150" s="145"/>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row>
    <row r="151" customFormat="false" ht="12.75" hidden="false" customHeight="false" outlineLevel="0" collapsed="false">
      <c r="A151" s="129" t="n">
        <v>18</v>
      </c>
      <c r="B151" s="124" t="n">
        <v>19</v>
      </c>
      <c r="C151" s="116" t="n">
        <v>1</v>
      </c>
      <c r="D151" s="168"/>
      <c r="E151" s="146"/>
      <c r="F151" s="143" t="n">
        <f aca="false">D151-0.25</f>
        <v>-0.25</v>
      </c>
      <c r="G151" s="144" t="n">
        <f aca="false">D151+0.56</f>
        <v>0.56</v>
      </c>
      <c r="H151" s="145"/>
      <c r="I151" s="185"/>
      <c r="J151" s="180"/>
      <c r="K151" s="124"/>
      <c r="L151" s="124"/>
      <c r="M151" s="124"/>
      <c r="N151" s="124"/>
      <c r="O151" s="124"/>
      <c r="P151" s="145"/>
      <c r="Q151" s="145"/>
      <c r="R151" s="124"/>
      <c r="S151" s="124"/>
      <c r="T151" s="124"/>
      <c r="U151" s="124"/>
      <c r="V151" s="124"/>
      <c r="W151" s="124"/>
      <c r="X151" s="124"/>
      <c r="Y151" s="166"/>
      <c r="AA151" s="181"/>
      <c r="AE151" s="1"/>
      <c r="AF151" s="188"/>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c r="GM151" s="145"/>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row>
    <row r="152" customFormat="false" ht="12.75" hidden="false" customHeight="false" outlineLevel="0" collapsed="false">
      <c r="A152" s="124" t="n">
        <v>19</v>
      </c>
      <c r="B152" s="124" t="n">
        <v>20</v>
      </c>
      <c r="C152" s="116" t="n">
        <v>1</v>
      </c>
      <c r="D152" s="168"/>
      <c r="E152" s="146"/>
      <c r="F152" s="143" t="n">
        <f aca="false">D152-0.25</f>
        <v>-0.25</v>
      </c>
      <c r="G152" s="144" t="n">
        <f aca="false">D152+0.56</f>
        <v>0.56</v>
      </c>
      <c r="H152" s="145"/>
      <c r="I152" s="185"/>
      <c r="J152" s="180"/>
      <c r="K152" s="124"/>
      <c r="L152" s="124"/>
      <c r="M152" s="124"/>
      <c r="N152" s="124"/>
      <c r="O152" s="124"/>
      <c r="P152" s="145"/>
      <c r="Q152" s="145"/>
      <c r="R152" s="124"/>
      <c r="S152" s="124"/>
      <c r="T152" s="124"/>
      <c r="U152" s="124"/>
      <c r="V152" s="124"/>
      <c r="W152" s="124"/>
      <c r="X152" s="124"/>
      <c r="Y152" s="166"/>
      <c r="AA152" s="181"/>
      <c r="AE152" s="1"/>
      <c r="AF152" s="186"/>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row>
    <row r="153" customFormat="false" ht="12.75" hidden="false" customHeight="false" outlineLevel="0" collapsed="false">
      <c r="A153" s="129" t="n">
        <v>20</v>
      </c>
      <c r="B153" s="124" t="n">
        <v>21</v>
      </c>
      <c r="C153" s="116" t="n">
        <v>1</v>
      </c>
      <c r="D153" s="168"/>
      <c r="E153" s="146"/>
      <c r="F153" s="143" t="n">
        <f aca="false">D153-0.25</f>
        <v>-0.25</v>
      </c>
      <c r="G153" s="144" t="n">
        <f aca="false">D153+0.56</f>
        <v>0.56</v>
      </c>
      <c r="H153" s="145"/>
      <c r="I153" s="185"/>
      <c r="J153" s="180"/>
      <c r="K153" s="124"/>
      <c r="L153" s="124"/>
      <c r="M153" s="124"/>
      <c r="N153" s="124"/>
      <c r="O153" s="124"/>
      <c r="P153" s="145"/>
      <c r="Q153" s="145"/>
      <c r="R153" s="124"/>
      <c r="S153" s="124"/>
      <c r="T153" s="124"/>
      <c r="U153" s="124"/>
      <c r="V153" s="124"/>
      <c r="W153" s="124"/>
      <c r="X153" s="124"/>
      <c r="Y153" s="166"/>
      <c r="AA153" s="181"/>
      <c r="AE153" s="1"/>
      <c r="AF153" s="194"/>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c r="GM153" s="145"/>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row>
    <row r="154" customFormat="false" ht="12.75" hidden="false" customHeight="false" outlineLevel="0" collapsed="false">
      <c r="A154" s="124" t="n">
        <v>21</v>
      </c>
      <c r="B154" s="124" t="n">
        <v>22</v>
      </c>
      <c r="C154" s="116" t="n">
        <v>1</v>
      </c>
      <c r="D154" s="168"/>
      <c r="E154" s="146"/>
      <c r="F154" s="143" t="n">
        <f aca="false">D154-0.25</f>
        <v>-0.25</v>
      </c>
      <c r="G154" s="144" t="n">
        <f aca="false">D154+0.56</f>
        <v>0.56</v>
      </c>
      <c r="H154" s="145"/>
      <c r="I154" s="185"/>
      <c r="J154" s="180"/>
      <c r="K154" s="124"/>
      <c r="L154" s="124"/>
      <c r="M154" s="124"/>
      <c r="N154" s="124"/>
      <c r="O154" s="124"/>
      <c r="P154" s="145"/>
      <c r="Q154" s="145"/>
      <c r="R154" s="124"/>
      <c r="S154" s="124"/>
      <c r="T154" s="124"/>
      <c r="U154" s="124"/>
      <c r="V154" s="124"/>
      <c r="W154" s="124"/>
      <c r="X154" s="124"/>
      <c r="Y154" s="166"/>
      <c r="AA154" s="181"/>
      <c r="AE154" s="1"/>
      <c r="AF154" s="194"/>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c r="GM154" s="145"/>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row>
    <row r="155" customFormat="false" ht="12.75" hidden="false" customHeight="false" outlineLevel="0" collapsed="false">
      <c r="A155" s="129" t="n">
        <v>22</v>
      </c>
      <c r="B155" s="124" t="n">
        <v>23</v>
      </c>
      <c r="C155" s="116" t="n">
        <v>1</v>
      </c>
      <c r="D155" s="168"/>
      <c r="E155" s="146"/>
      <c r="F155" s="143" t="n">
        <f aca="false">D155-0.25</f>
        <v>-0.25</v>
      </c>
      <c r="G155" s="144" t="n">
        <f aca="false">D155+0.56</f>
        <v>0.56</v>
      </c>
      <c r="H155" s="145"/>
      <c r="I155" s="185"/>
      <c r="J155" s="180"/>
      <c r="K155" s="124"/>
      <c r="L155" s="124"/>
      <c r="M155" s="124"/>
      <c r="N155" s="124"/>
      <c r="O155" s="124"/>
      <c r="P155" s="145"/>
      <c r="Q155" s="145"/>
      <c r="R155" s="124"/>
      <c r="S155" s="124"/>
      <c r="T155" s="124"/>
      <c r="U155" s="124"/>
      <c r="V155" s="124"/>
      <c r="W155" s="124"/>
      <c r="X155" s="124"/>
      <c r="Y155" s="166"/>
      <c r="AA155" s="181"/>
      <c r="AE155" s="1"/>
      <c r="AF155" s="194"/>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row>
    <row r="156" customFormat="false" ht="12.75" hidden="false" customHeight="false" outlineLevel="0" collapsed="false">
      <c r="A156" s="129" t="n">
        <v>23</v>
      </c>
      <c r="B156" s="124" t="n">
        <v>24</v>
      </c>
      <c r="C156" s="116" t="n">
        <v>1</v>
      </c>
      <c r="D156" s="168"/>
      <c r="E156" s="142"/>
      <c r="F156" s="143" t="n">
        <f aca="false">D156-0.25</f>
        <v>-0.25</v>
      </c>
      <c r="G156" s="144" t="n">
        <f aca="false">D156+0.56</f>
        <v>0.56</v>
      </c>
      <c r="H156" s="145"/>
      <c r="I156" s="185"/>
      <c r="J156" s="180"/>
      <c r="K156" s="124"/>
      <c r="L156" s="124"/>
      <c r="M156" s="124"/>
      <c r="N156" s="124"/>
      <c r="O156" s="124"/>
      <c r="P156" s="145"/>
      <c r="Q156" s="145"/>
      <c r="R156" s="124"/>
      <c r="S156" s="124"/>
      <c r="T156" s="124"/>
      <c r="U156" s="124"/>
      <c r="V156" s="124"/>
      <c r="W156" s="124"/>
      <c r="X156" s="124"/>
      <c r="Y156" s="166"/>
      <c r="AA156" s="181"/>
      <c r="AD156" s="156"/>
      <c r="AE156" s="156"/>
      <c r="AF156" s="3"/>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c r="GM156" s="145"/>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row>
    <row r="157" customFormat="false" ht="12.75" hidden="false" customHeight="false" outlineLevel="0" collapsed="false">
      <c r="A157" s="1" t="n">
        <v>24</v>
      </c>
      <c r="B157" s="124" t="n">
        <v>1</v>
      </c>
      <c r="C157" s="116" t="n">
        <v>1</v>
      </c>
      <c r="D157" s="168"/>
      <c r="E157" s="169"/>
      <c r="F157" s="143" t="n">
        <f aca="false">D157-0.25</f>
        <v>-0.25</v>
      </c>
      <c r="G157" s="144" t="n">
        <f aca="false">D157+0.56</f>
        <v>0.56</v>
      </c>
      <c r="H157" s="195"/>
      <c r="I157" s="185"/>
      <c r="J157" s="180"/>
      <c r="K157" s="124"/>
      <c r="L157" s="124"/>
      <c r="M157" s="124"/>
      <c r="N157" s="124"/>
      <c r="O157" s="124"/>
      <c r="P157" s="145"/>
      <c r="Q157" s="145"/>
      <c r="R157" s="124"/>
      <c r="S157" s="124"/>
      <c r="T157" s="124"/>
      <c r="U157" s="124"/>
      <c r="V157" s="124"/>
      <c r="W157" s="124"/>
      <c r="X157" s="124"/>
      <c r="AD157" s="149"/>
      <c r="AE157" s="149"/>
      <c r="AF157" s="3"/>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row>
    <row r="158" customFormat="false" ht="12.75" hidden="false" customHeight="false" outlineLevel="0" collapsed="false">
      <c r="D158" s="196"/>
      <c r="E158" s="197"/>
      <c r="H158" s="198"/>
      <c r="P158" s="145"/>
      <c r="Q158" s="145"/>
      <c r="AD158" s="149"/>
      <c r="AE158" s="149"/>
      <c r="AF158" s="3"/>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row>
    <row r="159" customFormat="false" ht="12.75" hidden="false" customHeight="false" outlineLevel="0" collapsed="false">
      <c r="P159" s="145"/>
      <c r="Q159" s="145"/>
      <c r="AD159" s="149"/>
      <c r="AE159" s="149"/>
      <c r="AF159" s="3"/>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row>
    <row r="160" customFormat="false" ht="12.75" hidden="false" customHeight="false" outlineLevel="0" collapsed="false">
      <c r="P160" s="145"/>
      <c r="Q160" s="145"/>
      <c r="AD160" s="149"/>
      <c r="AE160" s="149"/>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row>
    <row r="161" customFormat="false" ht="12.75" hidden="false" customHeight="false" outlineLevel="0" collapsed="false">
      <c r="P161" s="145"/>
      <c r="Q161" s="145"/>
      <c r="AD161" s="149"/>
      <c r="AE161" s="149"/>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row>
    <row r="162" customFormat="false" ht="12.75" hidden="false" customHeight="false" outlineLevel="0" collapsed="false">
      <c r="P162" s="145"/>
      <c r="Q162" s="145"/>
      <c r="AD162" s="149"/>
      <c r="AE162" s="149"/>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c r="GM162" s="145"/>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row>
    <row r="163" customFormat="false" ht="12.75" hidden="false" customHeight="false" outlineLevel="0" collapsed="false">
      <c r="J163" s="145"/>
      <c r="K163" s="145"/>
      <c r="P163" s="145"/>
      <c r="Q163" s="145"/>
      <c r="AD163" s="149"/>
      <c r="AE163" s="149"/>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c r="GM163" s="145"/>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row>
    <row r="164" customFormat="false" ht="12.75" hidden="false" customHeight="false" outlineLevel="0" collapsed="false">
      <c r="J164" s="145"/>
      <c r="K164" s="145"/>
      <c r="P164" s="145"/>
      <c r="Q164" s="145"/>
      <c r="AD164" s="159"/>
      <c r="AE164" s="159"/>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c r="GM164" s="145"/>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row>
    <row r="165" customFormat="false" ht="12.75" hidden="false" customHeight="false" outlineLevel="0" collapsed="false">
      <c r="J165" s="145"/>
      <c r="K165" s="145"/>
      <c r="P165" s="145"/>
      <c r="Q165" s="145"/>
      <c r="AD165" s="161"/>
      <c r="AE165" s="161"/>
      <c r="AF165" s="156"/>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c r="GM165" s="145"/>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row>
    <row r="166" customFormat="false" ht="12.75" hidden="false" customHeight="false" outlineLevel="0" collapsed="false">
      <c r="J166" s="145"/>
      <c r="K166" s="145"/>
      <c r="P166" s="145"/>
      <c r="Q166" s="145"/>
      <c r="AD166" s="161"/>
      <c r="AE166" s="161"/>
      <c r="AF166" s="149"/>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c r="GM166" s="145"/>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row>
    <row r="167" customFormat="false" ht="12.75" hidden="false" customHeight="false" outlineLevel="0" collapsed="false">
      <c r="J167" s="145"/>
      <c r="K167" s="145"/>
      <c r="P167" s="145"/>
      <c r="Q167" s="145"/>
      <c r="AD167" s="161"/>
      <c r="AE167" s="161"/>
      <c r="AF167" s="149"/>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c r="GM167" s="145"/>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row>
    <row r="168" customFormat="false" ht="12.75" hidden="false" customHeight="false" outlineLevel="0" collapsed="false">
      <c r="J168" s="145"/>
      <c r="K168" s="145"/>
      <c r="P168" s="145"/>
      <c r="Q168" s="145"/>
      <c r="AD168" s="161"/>
      <c r="AE168" s="161"/>
      <c r="AF168" s="149"/>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c r="GM168" s="145"/>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row>
    <row r="169" customFormat="false" ht="12.75" hidden="false" customHeight="false" outlineLevel="0" collapsed="false">
      <c r="J169" s="145"/>
      <c r="K169" s="145"/>
      <c r="P169" s="145"/>
      <c r="Q169" s="145"/>
      <c r="AD169" s="161"/>
      <c r="AE169" s="166"/>
      <c r="AF169" s="149"/>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c r="GM169" s="145"/>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row>
    <row r="170" customFormat="false" ht="12.75" hidden="false" customHeight="false" outlineLevel="0" collapsed="false">
      <c r="J170" s="145"/>
      <c r="K170" s="145"/>
      <c r="P170" s="145"/>
      <c r="Q170" s="145"/>
      <c r="AD170" s="161"/>
      <c r="AE170" s="166"/>
      <c r="AF170" s="149"/>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c r="GM170" s="145"/>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row>
    <row r="171" customFormat="false" ht="12.75" hidden="false" customHeight="false" outlineLevel="0" collapsed="false">
      <c r="J171" s="145"/>
      <c r="K171" s="145"/>
      <c r="P171" s="145"/>
      <c r="Q171" s="145"/>
      <c r="AD171" s="161"/>
      <c r="AE171" s="166"/>
      <c r="AF171" s="149"/>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c r="GM171" s="145"/>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row>
    <row r="172" customFormat="false" ht="12.75" hidden="false" customHeight="false" outlineLevel="0" collapsed="false">
      <c r="J172" s="145"/>
      <c r="K172" s="145"/>
      <c r="P172" s="145"/>
      <c r="Q172" s="145"/>
      <c r="AD172" s="161"/>
      <c r="AE172" s="166"/>
      <c r="AF172" s="149"/>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c r="GM172" s="145"/>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row>
    <row r="173" customFormat="false" ht="12.75" hidden="false" customHeight="false" outlineLevel="0" collapsed="false">
      <c r="J173" s="145"/>
      <c r="K173" s="145"/>
      <c r="AD173" s="161"/>
      <c r="AE173" s="166"/>
      <c r="AF173" s="159"/>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c r="GM173" s="145"/>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row>
    <row r="174" customFormat="false" ht="12.75" hidden="false" customHeight="false" outlineLevel="0" collapsed="false">
      <c r="J174" s="145"/>
      <c r="K174" s="145"/>
      <c r="AD174" s="166"/>
      <c r="AE174" s="166"/>
      <c r="AF174" s="161"/>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c r="GM174" s="145"/>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row>
    <row r="175" customFormat="false" ht="12.75" hidden="false" customHeight="false" outlineLevel="0" collapsed="false">
      <c r="J175" s="145"/>
      <c r="K175" s="145"/>
      <c r="AD175" s="166"/>
      <c r="AE175" s="166"/>
      <c r="AF175" s="161"/>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c r="GM175" s="145"/>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row>
    <row r="176" customFormat="false" ht="12.75" hidden="false" customHeight="false" outlineLevel="0" collapsed="false">
      <c r="J176" s="145"/>
      <c r="K176" s="145"/>
      <c r="AD176" s="166"/>
      <c r="AE176" s="166"/>
      <c r="AF176" s="161"/>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c r="GM176" s="145"/>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row>
    <row r="177" customFormat="false" ht="12.75" hidden="false" customHeight="false" outlineLevel="0" collapsed="false">
      <c r="J177" s="145"/>
      <c r="K177" s="145"/>
      <c r="AD177" s="166"/>
      <c r="AE177" s="166"/>
      <c r="AF177" s="161"/>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c r="GM177" s="145"/>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row>
    <row r="178" customFormat="false" ht="12.75" hidden="false" customHeight="false" outlineLevel="0" collapsed="false">
      <c r="J178" s="145"/>
      <c r="K178" s="145"/>
      <c r="AD178" s="166"/>
      <c r="AE178" s="166"/>
      <c r="AF178" s="3"/>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c r="GM178" s="145"/>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row>
    <row r="179" customFormat="false" ht="12.75" hidden="false" customHeight="false" outlineLevel="0" collapsed="false">
      <c r="J179" s="145"/>
      <c r="K179" s="145"/>
      <c r="AD179" s="3"/>
      <c r="AE179" s="199"/>
      <c r="AF179" s="149"/>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c r="GM179" s="145"/>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row>
    <row r="180" customFormat="false" ht="12.75" hidden="false" customHeight="false" outlineLevel="0" collapsed="false">
      <c r="J180" s="145"/>
      <c r="K180" s="145"/>
      <c r="AD180" s="3"/>
      <c r="AF180" s="159"/>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c r="GM180" s="145"/>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row>
    <row r="181" customFormat="false" ht="12.75" hidden="false" customHeight="false" outlineLevel="0" collapsed="false">
      <c r="J181" s="145"/>
      <c r="K181" s="145"/>
      <c r="AD181" s="3"/>
      <c r="AE181" s="200"/>
      <c r="AF181" s="161"/>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c r="GM181" s="145"/>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row>
    <row r="182" customFormat="false" ht="12.75" hidden="false" customHeight="false" outlineLevel="0" collapsed="false">
      <c r="J182" s="145"/>
      <c r="K182" s="145"/>
      <c r="AD182" s="3"/>
      <c r="AE182" s="199"/>
      <c r="AF182" s="161"/>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c r="GM182" s="145"/>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row>
    <row r="183" customFormat="false" ht="12.75" hidden="false" customHeight="false" outlineLevel="0" collapsed="false">
      <c r="J183" s="145"/>
      <c r="K183" s="145"/>
      <c r="AD183" s="3"/>
      <c r="AE183" s="199"/>
      <c r="AF183" s="161"/>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c r="GM183" s="145"/>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row>
    <row r="184" customFormat="false" ht="12.75" hidden="false" customHeight="false" outlineLevel="0" collapsed="false">
      <c r="J184" s="145"/>
      <c r="K184" s="145"/>
      <c r="AD184" s="3"/>
      <c r="AE184" s="199"/>
      <c r="AF184" s="161"/>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c r="GM184" s="145"/>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row>
    <row r="185" customFormat="false" ht="12.75" hidden="false" customHeight="false" outlineLevel="0" collapsed="false">
      <c r="J185" s="145"/>
      <c r="K185" s="145"/>
      <c r="AD185" s="3"/>
      <c r="AF185" s="161"/>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c r="GM185" s="145"/>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row>
    <row r="186" customFormat="false" ht="12.75" hidden="false" customHeight="false" outlineLevel="0" collapsed="false">
      <c r="J186" s="145"/>
      <c r="K186" s="145"/>
      <c r="AD186" s="3"/>
      <c r="AE186" s="200"/>
      <c r="AF186" s="161"/>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c r="GM186" s="145"/>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row>
    <row r="187" customFormat="false" ht="12.75" hidden="false" customHeight="false" outlineLevel="0" collapsed="false">
      <c r="AD187" s="3"/>
      <c r="AE187" s="199"/>
      <c r="AF187" s="161"/>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c r="GM187" s="145"/>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row>
    <row r="188" customFormat="false" ht="12.75" hidden="false" customHeight="false" outlineLevel="0" collapsed="false">
      <c r="AD188" s="166"/>
      <c r="AF188" s="161"/>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c r="GM188" s="145"/>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row>
    <row r="189" customFormat="false" ht="12.75" hidden="false" customHeight="false" outlineLevel="0" collapsed="false">
      <c r="AD189" s="166"/>
      <c r="AF189" s="161"/>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c r="GM189" s="145"/>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row>
    <row r="190" customFormat="false" ht="12.75" hidden="false" customHeight="true" outlineLevel="0" collapsed="false">
      <c r="AD190" s="166"/>
      <c r="AF190" s="166"/>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c r="GM190" s="145"/>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row>
    <row r="191" customFormat="false" ht="12.75" hidden="false" customHeight="false" outlineLevel="0" collapsed="false">
      <c r="AF191" s="166"/>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c r="GM191" s="145"/>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row>
    <row r="192" customFormat="false" ht="12.75" hidden="false" customHeight="false" outlineLevel="0" collapsed="false">
      <c r="AF192" s="166"/>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c r="GM192" s="145"/>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row>
    <row r="193" customFormat="false" ht="12.75" hidden="false" customHeight="false" outlineLevel="0" collapsed="false">
      <c r="AF193" s="166"/>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c r="GM193" s="145"/>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row>
    <row r="194" customFormat="false" ht="12.75" hidden="false" customHeight="false" outlineLevel="0" collapsed="false">
      <c r="AF194" s="166"/>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c r="GM194" s="145"/>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row>
    <row r="195" customFormat="false" ht="12.75" hidden="false" customHeight="false" outlineLevel="0" collapsed="false">
      <c r="AF195" s="166"/>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c r="GM195" s="145"/>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row>
    <row r="196" customFormat="false" ht="12.75" hidden="false" customHeight="false" outlineLevel="0" collapsed="false">
      <c r="AF196" s="166"/>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c r="GM196" s="145"/>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row>
    <row r="197" customFormat="false" ht="12.75" hidden="false" customHeight="false" outlineLevel="0" collapsed="false">
      <c r="AF197" s="166"/>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c r="GM197" s="145"/>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row>
    <row r="198" customFormat="false" ht="12.75" hidden="false" customHeight="false" outlineLevel="0" collapsed="false">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c r="GM198" s="145"/>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row>
    <row r="199" customFormat="false" ht="12.75" hidden="false" customHeight="false" outlineLevel="0" collapsed="false">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c r="GM199" s="145"/>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row>
    <row r="200" customFormat="false" ht="12.75" hidden="false" customHeight="false" outlineLevel="0" collapsed="false">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c r="GM200" s="145"/>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row>
    <row r="201" customFormat="false" ht="12" hidden="false" customHeight="true" outlineLevel="0" collapsed="false">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c r="GM201" s="145"/>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row>
    <row r="202" customFormat="false" ht="12" hidden="false" customHeight="true" outlineLevel="0" collapsed="false">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c r="GM202" s="145"/>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row>
    <row r="203" customFormat="false" ht="12" hidden="false" customHeight="true" outlineLevel="0" collapsed="false">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c r="GM203" s="145"/>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row>
    <row r="204" customFormat="false" ht="12" hidden="false" customHeight="true" outlineLevel="0" collapsed="false">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c r="GM204" s="145"/>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row>
    <row r="205" customFormat="false" ht="12" hidden="false" customHeight="true" outlineLevel="0" collapsed="false">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c r="GM205" s="145"/>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row>
    <row r="206" customFormat="false" ht="12" hidden="false" customHeight="true" outlineLevel="0" collapsed="false">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c r="GM206" s="145"/>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row>
    <row r="207" customFormat="false" ht="12" hidden="false" customHeight="true" outlineLevel="0" collapsed="false">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c r="GM207" s="145"/>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row>
    <row r="208" customFormat="false" ht="12" hidden="false" customHeight="true" outlineLevel="0" collapsed="false">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c r="GM208" s="145"/>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row>
    <row r="209" customFormat="false" ht="12" hidden="false" customHeight="true" outlineLevel="0" collapsed="false">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c r="GM209" s="145"/>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row>
    <row r="210" customFormat="false" ht="12" hidden="false" customHeight="true" outlineLevel="0" collapsed="false">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row>
    <row r="211" customFormat="false" ht="12" hidden="false" customHeight="true" outlineLevel="0" collapsed="false">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row>
    <row r="212" customFormat="false" ht="12" hidden="false" customHeight="true" outlineLevel="0" collapsed="false">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row>
    <row r="213" customFormat="false" ht="12" hidden="false" customHeight="true" outlineLevel="0" collapsed="false">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c r="CQ213" s="145"/>
      <c r="CR213" s="145"/>
      <c r="CS213" s="145"/>
      <c r="CT213" s="145"/>
      <c r="CU213" s="145"/>
      <c r="CV213" s="145"/>
      <c r="CW213" s="145"/>
      <c r="CX213" s="145"/>
      <c r="CY213" s="145"/>
      <c r="CZ213" s="145"/>
      <c r="DA213" s="145"/>
      <c r="DB213" s="145"/>
      <c r="DC213" s="145"/>
      <c r="DD213" s="145"/>
      <c r="DE213" s="145"/>
      <c r="DF213" s="145"/>
      <c r="DG213" s="145"/>
      <c r="DH213" s="145"/>
      <c r="DI213" s="145"/>
      <c r="DJ213" s="145"/>
      <c r="DK213" s="145"/>
      <c r="DL213" s="145"/>
      <c r="DM213" s="145"/>
      <c r="DN213" s="145"/>
      <c r="DO213" s="145"/>
      <c r="DP213" s="145"/>
      <c r="DQ213" s="145"/>
      <c r="DR213" s="145"/>
      <c r="DS213" s="145"/>
      <c r="DT213" s="145"/>
      <c r="DU213" s="145"/>
      <c r="DV213" s="145"/>
      <c r="DW213" s="145"/>
      <c r="DX213" s="145"/>
      <c r="DY213" s="145"/>
      <c r="DZ213" s="145"/>
      <c r="EA213" s="145"/>
      <c r="EB213" s="145"/>
      <c r="EC213" s="145"/>
      <c r="ED213" s="145"/>
      <c r="EE213" s="145"/>
      <c r="EF213" s="145"/>
      <c r="EG213" s="145"/>
      <c r="EH213" s="145"/>
      <c r="EI213" s="145"/>
      <c r="EJ213" s="145"/>
      <c r="EK213" s="145"/>
      <c r="EL213" s="145"/>
      <c r="EM213" s="145"/>
      <c r="EN213" s="145"/>
      <c r="EO213" s="145"/>
      <c r="EP213" s="145"/>
      <c r="EQ213" s="145"/>
      <c r="ER213" s="145"/>
      <c r="ES213" s="145"/>
      <c r="ET213" s="145"/>
      <c r="EU213" s="145"/>
      <c r="EV213" s="145"/>
      <c r="EW213" s="145"/>
      <c r="EX213" s="145"/>
      <c r="EY213" s="145"/>
      <c r="EZ213" s="145"/>
      <c r="FA213" s="145"/>
      <c r="FB213" s="145"/>
      <c r="FC213" s="145"/>
      <c r="FD213" s="145"/>
      <c r="FE213" s="145"/>
      <c r="FF213" s="145"/>
      <c r="FG213" s="145"/>
      <c r="FH213" s="145"/>
      <c r="FI213" s="145"/>
      <c r="FJ213" s="145"/>
      <c r="FK213" s="145"/>
      <c r="FL213" s="145"/>
      <c r="FM213" s="145"/>
      <c r="FN213" s="145"/>
      <c r="FO213" s="145"/>
      <c r="FP213" s="145"/>
      <c r="FQ213" s="145"/>
      <c r="FR213" s="145"/>
      <c r="FS213" s="145"/>
      <c r="FT213" s="145"/>
      <c r="FU213" s="145"/>
      <c r="FV213" s="145"/>
      <c r="FW213" s="145"/>
      <c r="FX213" s="145"/>
      <c r="FY213" s="145"/>
      <c r="FZ213" s="145"/>
      <c r="GA213" s="145"/>
      <c r="GB213" s="145"/>
      <c r="GC213" s="145"/>
      <c r="GD213" s="145"/>
      <c r="GE213" s="145"/>
      <c r="GF213" s="145"/>
      <c r="GG213" s="145"/>
      <c r="GH213" s="145"/>
      <c r="GI213" s="145"/>
      <c r="GJ213" s="145"/>
      <c r="GK213" s="145"/>
      <c r="GL213" s="145"/>
      <c r="GM213" s="145"/>
      <c r="GN213" s="145"/>
      <c r="GO213" s="145"/>
      <c r="GP213" s="145"/>
      <c r="GQ213" s="145"/>
      <c r="GR213" s="145"/>
      <c r="GS213" s="145"/>
      <c r="GT213" s="145"/>
      <c r="GU213" s="145"/>
      <c r="GV213" s="145"/>
      <c r="GW213" s="145"/>
      <c r="GX213" s="145"/>
      <c r="GY213" s="145"/>
      <c r="GZ213" s="145"/>
      <c r="HA213" s="145"/>
      <c r="HB213" s="145"/>
      <c r="HC213" s="145"/>
      <c r="HD213" s="145"/>
      <c r="HE213" s="145"/>
      <c r="HF213" s="145"/>
      <c r="HG213" s="145"/>
      <c r="HH213" s="145"/>
      <c r="HI213" s="145"/>
      <c r="HJ213" s="145"/>
      <c r="HK213" s="145"/>
      <c r="HL213" s="145"/>
      <c r="HM213" s="145"/>
      <c r="HN213" s="145"/>
      <c r="HO213" s="145"/>
      <c r="HP213" s="145"/>
      <c r="HQ213" s="145"/>
      <c r="HR213" s="145"/>
      <c r="HS213" s="145"/>
      <c r="HT213" s="145"/>
      <c r="HU213" s="145"/>
      <c r="HV213" s="145"/>
      <c r="HW213" s="145"/>
      <c r="HX213" s="145"/>
      <c r="HY213" s="145"/>
      <c r="HZ213" s="145"/>
      <c r="IA213" s="145"/>
      <c r="IB213" s="145"/>
      <c r="IC213" s="145"/>
      <c r="ID213" s="145"/>
      <c r="IE213" s="145"/>
      <c r="IF213" s="145"/>
      <c r="IG213" s="145"/>
      <c r="IH213" s="145"/>
      <c r="II213" s="145"/>
      <c r="IJ213" s="145"/>
      <c r="IK213" s="145"/>
      <c r="IL213" s="145"/>
      <c r="IM213" s="145"/>
      <c r="IN213" s="145"/>
      <c r="IO213" s="145"/>
      <c r="IP213" s="145"/>
      <c r="IQ213" s="145"/>
      <c r="IR213" s="145"/>
      <c r="IS213" s="145"/>
      <c r="IT213" s="145"/>
      <c r="IU213" s="145"/>
      <c r="IV213" s="145"/>
      <c r="IW213" s="145"/>
    </row>
    <row r="214" customFormat="false" ht="12" hidden="false" customHeight="true" outlineLevel="0" collapsed="false">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145"/>
      <c r="BU214" s="145"/>
      <c r="BV214" s="145"/>
      <c r="BW214" s="145"/>
      <c r="BX214" s="145"/>
      <c r="BY214" s="145"/>
      <c r="BZ214" s="145"/>
      <c r="CA214" s="145"/>
      <c r="CB214" s="145"/>
      <c r="CC214" s="145"/>
      <c r="CD214" s="145"/>
      <c r="CE214" s="145"/>
      <c r="CF214" s="145"/>
      <c r="CG214" s="145"/>
      <c r="CH214" s="145"/>
      <c r="CI214" s="145"/>
      <c r="CJ214" s="145"/>
      <c r="CK214" s="145"/>
      <c r="CL214" s="145"/>
      <c r="CM214" s="145"/>
      <c r="CN214" s="145"/>
      <c r="CO214" s="145"/>
      <c r="CP214" s="145"/>
      <c r="CQ214" s="145"/>
      <c r="CR214" s="145"/>
      <c r="CS214" s="145"/>
      <c r="CT214" s="145"/>
      <c r="CU214" s="145"/>
      <c r="CV214" s="145"/>
      <c r="CW214" s="145"/>
      <c r="CX214" s="145"/>
      <c r="CY214" s="145"/>
      <c r="CZ214" s="145"/>
      <c r="DA214" s="145"/>
      <c r="DB214" s="145"/>
      <c r="DC214" s="145"/>
      <c r="DD214" s="145"/>
      <c r="DE214" s="145"/>
      <c r="DF214" s="145"/>
      <c r="DG214" s="145"/>
      <c r="DH214" s="145"/>
      <c r="DI214" s="145"/>
      <c r="DJ214" s="145"/>
      <c r="DK214" s="145"/>
      <c r="DL214" s="145"/>
      <c r="DM214" s="145"/>
      <c r="DN214" s="145"/>
      <c r="DO214" s="145"/>
      <c r="DP214" s="145"/>
      <c r="DQ214" s="145"/>
      <c r="DR214" s="145"/>
      <c r="DS214" s="145"/>
      <c r="DT214" s="145"/>
      <c r="DU214" s="145"/>
      <c r="DV214" s="145"/>
      <c r="DW214" s="145"/>
      <c r="DX214" s="145"/>
      <c r="DY214" s="145"/>
      <c r="DZ214" s="145"/>
      <c r="EA214" s="145"/>
      <c r="EB214" s="145"/>
      <c r="EC214" s="145"/>
      <c r="ED214" s="145"/>
      <c r="EE214" s="145"/>
      <c r="EF214" s="145"/>
      <c r="EG214" s="145"/>
      <c r="EH214" s="145"/>
      <c r="EI214" s="145"/>
      <c r="EJ214" s="145"/>
      <c r="EK214" s="145"/>
      <c r="EL214" s="145"/>
      <c r="EM214" s="145"/>
      <c r="EN214" s="145"/>
      <c r="EO214" s="145"/>
      <c r="EP214" s="145"/>
      <c r="EQ214" s="145"/>
      <c r="ER214" s="145"/>
      <c r="ES214" s="145"/>
      <c r="ET214" s="145"/>
      <c r="EU214" s="145"/>
      <c r="EV214" s="145"/>
      <c r="EW214" s="145"/>
      <c r="EX214" s="145"/>
      <c r="EY214" s="145"/>
      <c r="EZ214" s="145"/>
      <c r="FA214" s="145"/>
      <c r="FB214" s="145"/>
      <c r="FC214" s="145"/>
      <c r="FD214" s="145"/>
      <c r="FE214" s="145"/>
      <c r="FF214" s="145"/>
      <c r="FG214" s="145"/>
      <c r="FH214" s="145"/>
      <c r="FI214" s="145"/>
      <c r="FJ214" s="145"/>
      <c r="FK214" s="145"/>
      <c r="FL214" s="145"/>
      <c r="FM214" s="145"/>
      <c r="FN214" s="145"/>
      <c r="FO214" s="145"/>
      <c r="FP214" s="145"/>
      <c r="FQ214" s="145"/>
      <c r="FR214" s="145"/>
      <c r="FS214" s="145"/>
      <c r="FT214" s="145"/>
      <c r="FU214" s="145"/>
      <c r="FV214" s="145"/>
      <c r="FW214" s="145"/>
      <c r="FX214" s="145"/>
      <c r="FY214" s="145"/>
      <c r="FZ214" s="145"/>
      <c r="GA214" s="145"/>
      <c r="GB214" s="145"/>
      <c r="GC214" s="145"/>
      <c r="GD214" s="145"/>
      <c r="GE214" s="145"/>
      <c r="GF214" s="145"/>
      <c r="GG214" s="145"/>
      <c r="GH214" s="145"/>
      <c r="GI214" s="145"/>
      <c r="GJ214" s="145"/>
      <c r="GK214" s="145"/>
      <c r="GL214" s="145"/>
      <c r="GM214" s="145"/>
      <c r="GN214" s="145"/>
      <c r="GO214" s="145"/>
      <c r="GP214" s="145"/>
      <c r="GQ214" s="145"/>
      <c r="GR214" s="145"/>
      <c r="GS214" s="145"/>
      <c r="GT214" s="145"/>
      <c r="GU214" s="145"/>
      <c r="GV214" s="145"/>
      <c r="GW214" s="145"/>
      <c r="GX214" s="145"/>
      <c r="GY214" s="145"/>
      <c r="GZ214" s="145"/>
      <c r="HA214" s="145"/>
      <c r="HB214" s="145"/>
      <c r="HC214" s="145"/>
      <c r="HD214" s="145"/>
      <c r="HE214" s="145"/>
      <c r="HF214" s="145"/>
      <c r="HG214" s="145"/>
      <c r="HH214" s="145"/>
      <c r="HI214" s="145"/>
      <c r="HJ214" s="145"/>
      <c r="HK214" s="145"/>
      <c r="HL214" s="145"/>
      <c r="HM214" s="145"/>
      <c r="HN214" s="145"/>
      <c r="HO214" s="145"/>
      <c r="HP214" s="145"/>
      <c r="HQ214" s="145"/>
      <c r="HR214" s="145"/>
      <c r="HS214" s="145"/>
      <c r="HT214" s="145"/>
      <c r="HU214" s="145"/>
      <c r="HV214" s="145"/>
      <c r="HW214" s="145"/>
      <c r="HX214" s="145"/>
      <c r="HY214" s="145"/>
      <c r="HZ214" s="145"/>
      <c r="IA214" s="145"/>
      <c r="IB214" s="145"/>
      <c r="IC214" s="145"/>
      <c r="ID214" s="145"/>
      <c r="IE214" s="145"/>
      <c r="IF214" s="145"/>
      <c r="IG214" s="145"/>
      <c r="IH214" s="145"/>
      <c r="II214" s="145"/>
      <c r="IJ214" s="145"/>
      <c r="IK214" s="145"/>
      <c r="IL214" s="145"/>
      <c r="IM214" s="145"/>
      <c r="IN214" s="145"/>
      <c r="IO214" s="145"/>
      <c r="IP214" s="145"/>
      <c r="IQ214" s="145"/>
      <c r="IR214" s="145"/>
      <c r="IS214" s="145"/>
      <c r="IT214" s="145"/>
      <c r="IU214" s="145"/>
      <c r="IV214" s="145"/>
      <c r="IW214" s="145"/>
    </row>
    <row r="215" customFormat="false" ht="12" hidden="false" customHeight="true" outlineLevel="0" collapsed="false">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c r="BJ215" s="145"/>
      <c r="BK215" s="145"/>
      <c r="BL215" s="145"/>
      <c r="BM215" s="145"/>
      <c r="BN215" s="145"/>
      <c r="BO215" s="145"/>
      <c r="BP215" s="145"/>
      <c r="BQ215" s="145"/>
      <c r="BR215" s="145"/>
      <c r="BS215" s="145"/>
      <c r="BT215" s="145"/>
      <c r="BU215" s="145"/>
      <c r="BV215" s="145"/>
      <c r="BW215" s="145"/>
      <c r="BX215" s="145"/>
      <c r="BY215" s="145"/>
      <c r="BZ215" s="145"/>
      <c r="CA215" s="145"/>
      <c r="CB215" s="145"/>
      <c r="CC215" s="145"/>
      <c r="CD215" s="145"/>
      <c r="CE215" s="145"/>
      <c r="CF215" s="145"/>
      <c r="CG215" s="145"/>
      <c r="CH215" s="145"/>
      <c r="CI215" s="145"/>
      <c r="CJ215" s="145"/>
      <c r="CK215" s="145"/>
      <c r="CL215" s="145"/>
      <c r="CM215" s="145"/>
      <c r="CN215" s="145"/>
      <c r="CO215" s="145"/>
      <c r="CP215" s="145"/>
      <c r="CQ215" s="145"/>
      <c r="CR215" s="145"/>
      <c r="CS215" s="145"/>
      <c r="CT215" s="145"/>
      <c r="CU215" s="145"/>
      <c r="CV215" s="145"/>
      <c r="CW215" s="145"/>
      <c r="CX215" s="145"/>
      <c r="CY215" s="145"/>
      <c r="CZ215" s="145"/>
      <c r="DA215" s="145"/>
      <c r="DB215" s="145"/>
      <c r="DC215" s="145"/>
      <c r="DD215" s="145"/>
      <c r="DE215" s="145"/>
      <c r="DF215" s="145"/>
      <c r="DG215" s="145"/>
      <c r="DH215" s="145"/>
      <c r="DI215" s="145"/>
      <c r="DJ215" s="145"/>
      <c r="DK215" s="145"/>
      <c r="DL215" s="145"/>
      <c r="DM215" s="145"/>
      <c r="DN215" s="145"/>
      <c r="DO215" s="145"/>
      <c r="DP215" s="145"/>
      <c r="DQ215" s="145"/>
      <c r="DR215" s="145"/>
      <c r="DS215" s="145"/>
      <c r="DT215" s="145"/>
      <c r="DU215" s="145"/>
      <c r="DV215" s="145"/>
      <c r="DW215" s="145"/>
      <c r="DX215" s="145"/>
      <c r="DY215" s="145"/>
      <c r="DZ215" s="145"/>
      <c r="EA215" s="145"/>
      <c r="EB215" s="145"/>
      <c r="EC215" s="145"/>
      <c r="ED215" s="145"/>
      <c r="EE215" s="145"/>
      <c r="EF215" s="145"/>
      <c r="EG215" s="145"/>
      <c r="EH215" s="145"/>
      <c r="EI215" s="145"/>
      <c r="EJ215" s="145"/>
      <c r="EK215" s="145"/>
      <c r="EL215" s="145"/>
      <c r="EM215" s="145"/>
      <c r="EN215" s="145"/>
      <c r="EO215" s="145"/>
      <c r="EP215" s="145"/>
      <c r="EQ215" s="145"/>
      <c r="ER215" s="145"/>
      <c r="ES215" s="145"/>
      <c r="ET215" s="145"/>
      <c r="EU215" s="145"/>
      <c r="EV215" s="145"/>
      <c r="EW215" s="145"/>
      <c r="EX215" s="145"/>
      <c r="EY215" s="145"/>
      <c r="EZ215" s="145"/>
      <c r="FA215" s="145"/>
      <c r="FB215" s="145"/>
      <c r="FC215" s="145"/>
      <c r="FD215" s="145"/>
      <c r="FE215" s="145"/>
      <c r="FF215" s="145"/>
      <c r="FG215" s="145"/>
      <c r="FH215" s="145"/>
      <c r="FI215" s="145"/>
      <c r="FJ215" s="145"/>
      <c r="FK215" s="145"/>
      <c r="FL215" s="145"/>
      <c r="FM215" s="145"/>
      <c r="FN215" s="145"/>
      <c r="FO215" s="145"/>
      <c r="FP215" s="145"/>
      <c r="FQ215" s="145"/>
      <c r="FR215" s="145"/>
      <c r="FS215" s="145"/>
      <c r="FT215" s="145"/>
      <c r="FU215" s="145"/>
      <c r="FV215" s="145"/>
      <c r="FW215" s="145"/>
      <c r="FX215" s="145"/>
      <c r="FY215" s="145"/>
      <c r="FZ215" s="145"/>
      <c r="GA215" s="145"/>
      <c r="GB215" s="145"/>
      <c r="GC215" s="145"/>
      <c r="GD215" s="145"/>
      <c r="GE215" s="145"/>
      <c r="GF215" s="145"/>
      <c r="GG215" s="145"/>
      <c r="GH215" s="145"/>
      <c r="GI215" s="145"/>
      <c r="GJ215" s="145"/>
      <c r="GK215" s="145"/>
      <c r="GL215" s="145"/>
      <c r="GM215" s="145"/>
      <c r="GN215" s="145"/>
      <c r="GO215" s="145"/>
      <c r="GP215" s="145"/>
      <c r="GQ215" s="145"/>
      <c r="GR215" s="145"/>
      <c r="GS215" s="145"/>
      <c r="GT215" s="145"/>
      <c r="GU215" s="145"/>
      <c r="GV215" s="145"/>
      <c r="GW215" s="145"/>
      <c r="GX215" s="145"/>
      <c r="GY215" s="145"/>
      <c r="GZ215" s="145"/>
      <c r="HA215" s="145"/>
      <c r="HB215" s="145"/>
      <c r="HC215" s="145"/>
      <c r="HD215" s="145"/>
      <c r="HE215" s="145"/>
      <c r="HF215" s="145"/>
      <c r="HG215" s="145"/>
      <c r="HH215" s="145"/>
      <c r="HI215" s="145"/>
      <c r="HJ215" s="145"/>
      <c r="HK215" s="145"/>
      <c r="HL215" s="145"/>
      <c r="HM215" s="145"/>
      <c r="HN215" s="145"/>
      <c r="HO215" s="145"/>
      <c r="HP215" s="145"/>
      <c r="HQ215" s="145"/>
      <c r="HR215" s="145"/>
      <c r="HS215" s="145"/>
      <c r="HT215" s="145"/>
      <c r="HU215" s="145"/>
      <c r="HV215" s="145"/>
      <c r="HW215" s="145"/>
      <c r="HX215" s="145"/>
      <c r="HY215" s="145"/>
      <c r="HZ215" s="145"/>
      <c r="IA215" s="145"/>
      <c r="IB215" s="145"/>
      <c r="IC215" s="145"/>
      <c r="ID215" s="145"/>
      <c r="IE215" s="145"/>
      <c r="IF215" s="145"/>
      <c r="IG215" s="145"/>
      <c r="IH215" s="145"/>
      <c r="II215" s="145"/>
      <c r="IJ215" s="145"/>
      <c r="IK215" s="145"/>
      <c r="IL215" s="145"/>
      <c r="IM215" s="145"/>
      <c r="IN215" s="145"/>
      <c r="IO215" s="145"/>
      <c r="IP215" s="145"/>
      <c r="IQ215" s="145"/>
      <c r="IR215" s="145"/>
      <c r="IS215" s="145"/>
      <c r="IT215" s="145"/>
      <c r="IU215" s="145"/>
      <c r="IV215" s="145"/>
      <c r="IW215" s="145"/>
    </row>
    <row r="216" customFormat="false" ht="12" hidden="false" customHeight="true" outlineLevel="0" collapsed="false">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145"/>
      <c r="BU216" s="145"/>
      <c r="BV216" s="145"/>
      <c r="BW216" s="145"/>
      <c r="BX216" s="145"/>
      <c r="BY216" s="145"/>
      <c r="BZ216" s="145"/>
      <c r="CA216" s="145"/>
      <c r="CB216" s="145"/>
      <c r="CC216" s="145"/>
      <c r="CD216" s="145"/>
      <c r="CE216" s="145"/>
      <c r="CF216" s="145"/>
      <c r="CG216" s="145"/>
      <c r="CH216" s="145"/>
      <c r="CI216" s="145"/>
      <c r="CJ216" s="145"/>
      <c r="CK216" s="145"/>
      <c r="CL216" s="145"/>
      <c r="CM216" s="145"/>
      <c r="CN216" s="145"/>
      <c r="CO216" s="145"/>
      <c r="CP216" s="145"/>
      <c r="CQ216" s="145"/>
      <c r="CR216" s="145"/>
      <c r="CS216" s="145"/>
      <c r="CT216" s="145"/>
      <c r="CU216" s="145"/>
      <c r="CV216" s="145"/>
      <c r="CW216" s="145"/>
      <c r="CX216" s="145"/>
      <c r="CY216" s="145"/>
      <c r="CZ216" s="145"/>
      <c r="DA216" s="145"/>
      <c r="DB216" s="145"/>
      <c r="DC216" s="145"/>
      <c r="DD216" s="145"/>
      <c r="DE216" s="145"/>
      <c r="DF216" s="145"/>
      <c r="DG216" s="145"/>
      <c r="DH216" s="145"/>
      <c r="DI216" s="145"/>
      <c r="DJ216" s="145"/>
      <c r="DK216" s="145"/>
      <c r="DL216" s="145"/>
      <c r="DM216" s="145"/>
      <c r="DN216" s="145"/>
      <c r="DO216" s="145"/>
      <c r="DP216" s="145"/>
      <c r="DQ216" s="145"/>
      <c r="DR216" s="145"/>
      <c r="DS216" s="145"/>
      <c r="DT216" s="145"/>
      <c r="DU216" s="145"/>
      <c r="DV216" s="145"/>
      <c r="DW216" s="145"/>
      <c r="DX216" s="145"/>
      <c r="DY216" s="145"/>
      <c r="DZ216" s="145"/>
      <c r="EA216" s="145"/>
      <c r="EB216" s="145"/>
      <c r="EC216" s="145"/>
      <c r="ED216" s="145"/>
      <c r="EE216" s="145"/>
      <c r="EF216" s="145"/>
      <c r="EG216" s="145"/>
      <c r="EH216" s="145"/>
      <c r="EI216" s="145"/>
      <c r="EJ216" s="145"/>
      <c r="EK216" s="145"/>
      <c r="EL216" s="145"/>
      <c r="EM216" s="145"/>
      <c r="EN216" s="145"/>
      <c r="EO216" s="145"/>
      <c r="EP216" s="145"/>
      <c r="EQ216" s="145"/>
      <c r="ER216" s="145"/>
      <c r="ES216" s="145"/>
      <c r="ET216" s="145"/>
      <c r="EU216" s="145"/>
      <c r="EV216" s="145"/>
      <c r="EW216" s="145"/>
      <c r="EX216" s="145"/>
      <c r="EY216" s="145"/>
      <c r="EZ216" s="145"/>
      <c r="FA216" s="145"/>
      <c r="FB216" s="145"/>
      <c r="FC216" s="145"/>
      <c r="FD216" s="145"/>
      <c r="FE216" s="145"/>
      <c r="FF216" s="145"/>
      <c r="FG216" s="145"/>
      <c r="FH216" s="145"/>
      <c r="FI216" s="145"/>
      <c r="FJ216" s="145"/>
      <c r="FK216" s="145"/>
      <c r="FL216" s="145"/>
      <c r="FM216" s="145"/>
      <c r="FN216" s="145"/>
      <c r="FO216" s="145"/>
      <c r="FP216" s="145"/>
      <c r="FQ216" s="145"/>
      <c r="FR216" s="145"/>
      <c r="FS216" s="145"/>
      <c r="FT216" s="145"/>
      <c r="FU216" s="145"/>
      <c r="FV216" s="145"/>
      <c r="FW216" s="145"/>
      <c r="FX216" s="145"/>
      <c r="FY216" s="145"/>
      <c r="FZ216" s="145"/>
      <c r="GA216" s="145"/>
      <c r="GB216" s="145"/>
      <c r="GC216" s="145"/>
      <c r="GD216" s="145"/>
      <c r="GE216" s="145"/>
      <c r="GF216" s="145"/>
      <c r="GG216" s="145"/>
      <c r="GH216" s="145"/>
      <c r="GI216" s="145"/>
      <c r="GJ216" s="145"/>
      <c r="GK216" s="145"/>
      <c r="GL216" s="145"/>
      <c r="GM216" s="145"/>
      <c r="GN216" s="145"/>
      <c r="GO216" s="145"/>
      <c r="GP216" s="145"/>
      <c r="GQ216" s="145"/>
      <c r="GR216" s="145"/>
      <c r="GS216" s="145"/>
      <c r="GT216" s="145"/>
      <c r="GU216" s="145"/>
      <c r="GV216" s="145"/>
      <c r="GW216" s="145"/>
      <c r="GX216" s="145"/>
      <c r="GY216" s="145"/>
      <c r="GZ216" s="145"/>
      <c r="HA216" s="145"/>
      <c r="HB216" s="145"/>
      <c r="HC216" s="145"/>
      <c r="HD216" s="145"/>
      <c r="HE216" s="145"/>
      <c r="HF216" s="145"/>
      <c r="HG216" s="145"/>
      <c r="HH216" s="145"/>
      <c r="HI216" s="145"/>
      <c r="HJ216" s="145"/>
      <c r="HK216" s="145"/>
      <c r="HL216" s="145"/>
      <c r="HM216" s="145"/>
      <c r="HN216" s="145"/>
      <c r="HO216" s="145"/>
      <c r="HP216" s="145"/>
      <c r="HQ216" s="145"/>
      <c r="HR216" s="145"/>
      <c r="HS216" s="145"/>
      <c r="HT216" s="145"/>
      <c r="HU216" s="145"/>
      <c r="HV216" s="145"/>
      <c r="HW216" s="145"/>
      <c r="HX216" s="145"/>
      <c r="HY216" s="145"/>
      <c r="HZ216" s="145"/>
      <c r="IA216" s="145"/>
      <c r="IB216" s="145"/>
      <c r="IC216" s="145"/>
      <c r="ID216" s="145"/>
      <c r="IE216" s="145"/>
      <c r="IF216" s="145"/>
      <c r="IG216" s="145"/>
      <c r="IH216" s="145"/>
      <c r="II216" s="145"/>
      <c r="IJ216" s="145"/>
      <c r="IK216" s="145"/>
      <c r="IL216" s="145"/>
      <c r="IM216" s="145"/>
      <c r="IN216" s="145"/>
      <c r="IO216" s="145"/>
      <c r="IP216" s="145"/>
      <c r="IQ216" s="145"/>
      <c r="IR216" s="145"/>
      <c r="IS216" s="145"/>
      <c r="IT216" s="145"/>
      <c r="IU216" s="145"/>
      <c r="IV216" s="145"/>
      <c r="IW216" s="145"/>
    </row>
    <row r="217" customFormat="false" ht="12" hidden="false" customHeight="true" outlineLevel="0" collapsed="false">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c r="BJ217" s="145"/>
      <c r="BK217" s="145"/>
      <c r="BL217" s="145"/>
      <c r="BM217" s="145"/>
      <c r="BN217" s="145"/>
      <c r="BO217" s="145"/>
      <c r="BP217" s="145"/>
      <c r="BQ217" s="145"/>
      <c r="BR217" s="145"/>
      <c r="BS217" s="145"/>
      <c r="BT217" s="145"/>
      <c r="BU217" s="145"/>
      <c r="BV217" s="145"/>
      <c r="BW217" s="145"/>
      <c r="BX217" s="145"/>
      <c r="BY217" s="145"/>
      <c r="BZ217" s="145"/>
      <c r="CA217" s="145"/>
      <c r="CB217" s="145"/>
      <c r="CC217" s="145"/>
      <c r="CD217" s="145"/>
      <c r="CE217" s="145"/>
      <c r="CF217" s="145"/>
      <c r="CG217" s="145"/>
      <c r="CH217" s="145"/>
      <c r="CI217" s="145"/>
      <c r="CJ217" s="145"/>
      <c r="CK217" s="145"/>
      <c r="CL217" s="145"/>
      <c r="CM217" s="145"/>
      <c r="CN217" s="145"/>
      <c r="CO217" s="145"/>
      <c r="CP217" s="145"/>
      <c r="CQ217" s="145"/>
      <c r="CR217" s="145"/>
      <c r="CS217" s="145"/>
      <c r="CT217" s="145"/>
      <c r="CU217" s="145"/>
      <c r="CV217" s="145"/>
      <c r="CW217" s="145"/>
      <c r="CX217" s="145"/>
      <c r="CY217" s="145"/>
      <c r="CZ217" s="145"/>
      <c r="DA217" s="145"/>
      <c r="DB217" s="145"/>
      <c r="DC217" s="145"/>
      <c r="DD217" s="145"/>
      <c r="DE217" s="145"/>
      <c r="DF217" s="145"/>
      <c r="DG217" s="145"/>
      <c r="DH217" s="145"/>
      <c r="DI217" s="145"/>
      <c r="DJ217" s="145"/>
      <c r="DK217" s="145"/>
      <c r="DL217" s="145"/>
      <c r="DM217" s="145"/>
      <c r="DN217" s="145"/>
      <c r="DO217" s="145"/>
      <c r="DP217" s="145"/>
      <c r="DQ217" s="145"/>
      <c r="DR217" s="145"/>
      <c r="DS217" s="145"/>
      <c r="DT217" s="145"/>
      <c r="DU217" s="145"/>
      <c r="DV217" s="145"/>
      <c r="DW217" s="145"/>
      <c r="DX217" s="145"/>
      <c r="DY217" s="145"/>
      <c r="DZ217" s="145"/>
      <c r="EA217" s="145"/>
      <c r="EB217" s="145"/>
      <c r="EC217" s="145"/>
      <c r="ED217" s="145"/>
      <c r="EE217" s="145"/>
      <c r="EF217" s="145"/>
      <c r="EG217" s="145"/>
      <c r="EH217" s="145"/>
      <c r="EI217" s="145"/>
      <c r="EJ217" s="145"/>
      <c r="EK217" s="145"/>
      <c r="EL217" s="145"/>
      <c r="EM217" s="145"/>
      <c r="EN217" s="145"/>
      <c r="EO217" s="145"/>
      <c r="EP217" s="145"/>
      <c r="EQ217" s="145"/>
      <c r="ER217" s="145"/>
      <c r="ES217" s="145"/>
      <c r="ET217" s="145"/>
      <c r="EU217" s="145"/>
      <c r="EV217" s="145"/>
      <c r="EW217" s="145"/>
      <c r="EX217" s="145"/>
      <c r="EY217" s="145"/>
      <c r="EZ217" s="145"/>
      <c r="FA217" s="145"/>
      <c r="FB217" s="145"/>
      <c r="FC217" s="145"/>
      <c r="FD217" s="145"/>
      <c r="FE217" s="145"/>
      <c r="FF217" s="145"/>
      <c r="FG217" s="145"/>
      <c r="FH217" s="145"/>
      <c r="FI217" s="145"/>
      <c r="FJ217" s="145"/>
      <c r="FK217" s="145"/>
      <c r="FL217" s="145"/>
      <c r="FM217" s="145"/>
      <c r="FN217" s="145"/>
      <c r="FO217" s="145"/>
      <c r="FP217" s="145"/>
      <c r="FQ217" s="145"/>
      <c r="FR217" s="145"/>
      <c r="FS217" s="145"/>
      <c r="FT217" s="145"/>
      <c r="FU217" s="145"/>
      <c r="FV217" s="145"/>
      <c r="FW217" s="145"/>
      <c r="FX217" s="145"/>
      <c r="FY217" s="145"/>
      <c r="FZ217" s="145"/>
      <c r="GA217" s="145"/>
      <c r="GB217" s="145"/>
      <c r="GC217" s="145"/>
      <c r="GD217" s="145"/>
      <c r="GE217" s="145"/>
      <c r="GF217" s="145"/>
      <c r="GG217" s="145"/>
      <c r="GH217" s="145"/>
      <c r="GI217" s="145"/>
      <c r="GJ217" s="145"/>
      <c r="GK217" s="145"/>
      <c r="GL217" s="145"/>
      <c r="GM217" s="145"/>
      <c r="GN217" s="145"/>
      <c r="GO217" s="145"/>
      <c r="GP217" s="145"/>
      <c r="GQ217" s="145"/>
      <c r="GR217" s="145"/>
      <c r="GS217" s="145"/>
      <c r="GT217" s="145"/>
      <c r="GU217" s="145"/>
      <c r="GV217" s="145"/>
      <c r="GW217" s="145"/>
      <c r="GX217" s="145"/>
      <c r="GY217" s="145"/>
      <c r="GZ217" s="145"/>
      <c r="HA217" s="145"/>
      <c r="HB217" s="145"/>
      <c r="HC217" s="145"/>
      <c r="HD217" s="145"/>
      <c r="HE217" s="145"/>
      <c r="HF217" s="145"/>
      <c r="HG217" s="145"/>
      <c r="HH217" s="145"/>
      <c r="HI217" s="145"/>
      <c r="HJ217" s="145"/>
      <c r="HK217" s="145"/>
      <c r="HL217" s="145"/>
      <c r="HM217" s="145"/>
      <c r="HN217" s="145"/>
      <c r="HO217" s="145"/>
      <c r="HP217" s="145"/>
      <c r="HQ217" s="145"/>
      <c r="HR217" s="145"/>
      <c r="HS217" s="145"/>
      <c r="HT217" s="145"/>
      <c r="HU217" s="145"/>
      <c r="HV217" s="145"/>
      <c r="HW217" s="145"/>
      <c r="HX217" s="145"/>
      <c r="HY217" s="145"/>
      <c r="HZ217" s="145"/>
      <c r="IA217" s="145"/>
      <c r="IB217" s="145"/>
      <c r="IC217" s="145"/>
      <c r="ID217" s="145"/>
      <c r="IE217" s="145"/>
      <c r="IF217" s="145"/>
      <c r="IG217" s="145"/>
      <c r="IH217" s="145"/>
      <c r="II217" s="145"/>
      <c r="IJ217" s="145"/>
      <c r="IK217" s="145"/>
      <c r="IL217" s="145"/>
      <c r="IM217" s="145"/>
      <c r="IN217" s="145"/>
      <c r="IO217" s="145"/>
      <c r="IP217" s="145"/>
      <c r="IQ217" s="145"/>
      <c r="IR217" s="145"/>
      <c r="IS217" s="145"/>
      <c r="IT217" s="145"/>
      <c r="IU217" s="145"/>
      <c r="IV217" s="145"/>
      <c r="IW217" s="145"/>
    </row>
    <row r="218" customFormat="false" ht="12" hidden="false" customHeight="true" outlineLevel="0" collapsed="false">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145"/>
      <c r="BU218" s="145"/>
      <c r="BV218" s="145"/>
      <c r="BW218" s="145"/>
      <c r="BX218" s="145"/>
      <c r="BY218" s="145"/>
      <c r="BZ218" s="145"/>
      <c r="CA218" s="145"/>
      <c r="CB218" s="145"/>
      <c r="CC218" s="145"/>
      <c r="CD218" s="145"/>
      <c r="CE218" s="145"/>
      <c r="CF218" s="145"/>
      <c r="CG218" s="145"/>
      <c r="CH218" s="145"/>
      <c r="CI218" s="145"/>
      <c r="CJ218" s="145"/>
      <c r="CK218" s="145"/>
      <c r="CL218" s="145"/>
      <c r="CM218" s="145"/>
      <c r="CN218" s="145"/>
      <c r="CO218" s="145"/>
      <c r="CP218" s="145"/>
      <c r="CQ218" s="145"/>
      <c r="CR218" s="145"/>
      <c r="CS218" s="145"/>
      <c r="CT218" s="145"/>
      <c r="CU218" s="145"/>
      <c r="CV218" s="145"/>
      <c r="CW218" s="145"/>
      <c r="CX218" s="145"/>
      <c r="CY218" s="145"/>
      <c r="CZ218" s="145"/>
      <c r="DA218" s="145"/>
      <c r="DB218" s="145"/>
      <c r="DC218" s="145"/>
      <c r="DD218" s="145"/>
      <c r="DE218" s="145"/>
      <c r="DF218" s="145"/>
      <c r="DG218" s="145"/>
      <c r="DH218" s="145"/>
      <c r="DI218" s="145"/>
      <c r="DJ218" s="145"/>
      <c r="DK218" s="145"/>
      <c r="DL218" s="145"/>
      <c r="DM218" s="145"/>
      <c r="DN218" s="145"/>
      <c r="DO218" s="145"/>
      <c r="DP218" s="145"/>
      <c r="DQ218" s="145"/>
      <c r="DR218" s="145"/>
      <c r="DS218" s="145"/>
      <c r="DT218" s="145"/>
      <c r="DU218" s="145"/>
      <c r="DV218" s="145"/>
      <c r="DW218" s="145"/>
      <c r="DX218" s="145"/>
      <c r="DY218" s="145"/>
      <c r="DZ218" s="145"/>
      <c r="EA218" s="145"/>
      <c r="EB218" s="145"/>
      <c r="EC218" s="145"/>
      <c r="ED218" s="145"/>
      <c r="EE218" s="145"/>
      <c r="EF218" s="145"/>
      <c r="EG218" s="145"/>
      <c r="EH218" s="145"/>
      <c r="EI218" s="145"/>
      <c r="EJ218" s="145"/>
      <c r="EK218" s="145"/>
      <c r="EL218" s="145"/>
      <c r="EM218" s="145"/>
      <c r="EN218" s="145"/>
      <c r="EO218" s="145"/>
      <c r="EP218" s="145"/>
      <c r="EQ218" s="145"/>
      <c r="ER218" s="145"/>
      <c r="ES218" s="145"/>
      <c r="ET218" s="145"/>
      <c r="EU218" s="145"/>
      <c r="EV218" s="145"/>
      <c r="EW218" s="145"/>
      <c r="EX218" s="145"/>
      <c r="EY218" s="145"/>
      <c r="EZ218" s="145"/>
      <c r="FA218" s="145"/>
      <c r="FB218" s="145"/>
      <c r="FC218" s="145"/>
      <c r="FD218" s="145"/>
      <c r="FE218" s="145"/>
      <c r="FF218" s="145"/>
      <c r="FG218" s="145"/>
      <c r="FH218" s="145"/>
      <c r="FI218" s="145"/>
      <c r="FJ218" s="145"/>
      <c r="FK218" s="145"/>
      <c r="FL218" s="145"/>
      <c r="FM218" s="145"/>
      <c r="FN218" s="145"/>
      <c r="FO218" s="145"/>
      <c r="FP218" s="145"/>
      <c r="FQ218" s="145"/>
      <c r="FR218" s="145"/>
      <c r="FS218" s="145"/>
      <c r="FT218" s="145"/>
      <c r="FU218" s="145"/>
      <c r="FV218" s="145"/>
      <c r="FW218" s="145"/>
      <c r="FX218" s="145"/>
      <c r="FY218" s="145"/>
      <c r="FZ218" s="145"/>
      <c r="GA218" s="145"/>
      <c r="GB218" s="145"/>
      <c r="GC218" s="145"/>
      <c r="GD218" s="145"/>
      <c r="GE218" s="145"/>
      <c r="GF218" s="145"/>
      <c r="GG218" s="145"/>
      <c r="GH218" s="145"/>
      <c r="GI218" s="145"/>
      <c r="GJ218" s="145"/>
      <c r="GK218" s="145"/>
      <c r="GL218" s="145"/>
      <c r="GM218" s="145"/>
      <c r="GN218" s="145"/>
      <c r="GO218" s="145"/>
      <c r="GP218" s="145"/>
      <c r="GQ218" s="145"/>
      <c r="GR218" s="145"/>
      <c r="GS218" s="145"/>
      <c r="GT218" s="145"/>
      <c r="GU218" s="145"/>
      <c r="GV218" s="145"/>
      <c r="GW218" s="145"/>
      <c r="GX218" s="145"/>
      <c r="GY218" s="145"/>
      <c r="GZ218" s="145"/>
      <c r="HA218" s="145"/>
      <c r="HB218" s="145"/>
      <c r="HC218" s="145"/>
      <c r="HD218" s="145"/>
      <c r="HE218" s="145"/>
      <c r="HF218" s="145"/>
      <c r="HG218" s="145"/>
      <c r="HH218" s="145"/>
      <c r="HI218" s="145"/>
      <c r="HJ218" s="145"/>
      <c r="HK218" s="145"/>
      <c r="HL218" s="145"/>
      <c r="HM218" s="145"/>
      <c r="HN218" s="145"/>
      <c r="HO218" s="145"/>
      <c r="HP218" s="145"/>
      <c r="HQ218" s="145"/>
      <c r="HR218" s="145"/>
      <c r="HS218" s="145"/>
      <c r="HT218" s="145"/>
      <c r="HU218" s="145"/>
      <c r="HV218" s="145"/>
      <c r="HW218" s="145"/>
      <c r="HX218" s="145"/>
      <c r="HY218" s="145"/>
      <c r="HZ218" s="145"/>
      <c r="IA218" s="145"/>
      <c r="IB218" s="145"/>
      <c r="IC218" s="145"/>
      <c r="ID218" s="145"/>
      <c r="IE218" s="145"/>
      <c r="IF218" s="145"/>
      <c r="IG218" s="145"/>
      <c r="IH218" s="145"/>
      <c r="II218" s="145"/>
      <c r="IJ218" s="145"/>
      <c r="IK218" s="145"/>
      <c r="IL218" s="145"/>
      <c r="IM218" s="145"/>
      <c r="IN218" s="145"/>
      <c r="IO218" s="145"/>
      <c r="IP218" s="145"/>
      <c r="IQ218" s="145"/>
      <c r="IR218" s="145"/>
      <c r="IS218" s="145"/>
      <c r="IT218" s="145"/>
      <c r="IU218" s="145"/>
      <c r="IV218" s="145"/>
      <c r="IW218" s="145"/>
    </row>
    <row r="219" customFormat="false" ht="12" hidden="false" customHeight="true" outlineLevel="0" collapsed="false">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c r="BJ219" s="145"/>
      <c r="BK219" s="145"/>
      <c r="BL219" s="145"/>
      <c r="BM219" s="145"/>
      <c r="BN219" s="145"/>
      <c r="BO219" s="145"/>
      <c r="BP219" s="145"/>
      <c r="BQ219" s="145"/>
      <c r="BR219" s="145"/>
      <c r="BS219" s="145"/>
      <c r="BT219" s="145"/>
      <c r="BU219" s="145"/>
      <c r="BV219" s="145"/>
      <c r="BW219" s="145"/>
      <c r="BX219" s="145"/>
      <c r="BY219" s="145"/>
      <c r="BZ219" s="145"/>
      <c r="CA219" s="145"/>
      <c r="CB219" s="145"/>
      <c r="CC219" s="145"/>
      <c r="CD219" s="145"/>
      <c r="CE219" s="145"/>
      <c r="CF219" s="145"/>
      <c r="CG219" s="145"/>
      <c r="CH219" s="145"/>
      <c r="CI219" s="145"/>
      <c r="CJ219" s="145"/>
      <c r="CK219" s="145"/>
      <c r="CL219" s="145"/>
      <c r="CM219" s="145"/>
      <c r="CN219" s="145"/>
      <c r="CO219" s="145"/>
      <c r="CP219" s="145"/>
      <c r="CQ219" s="145"/>
      <c r="CR219" s="145"/>
      <c r="CS219" s="145"/>
      <c r="CT219" s="145"/>
      <c r="CU219" s="145"/>
      <c r="CV219" s="145"/>
      <c r="CW219" s="145"/>
      <c r="CX219" s="145"/>
      <c r="CY219" s="145"/>
      <c r="CZ219" s="145"/>
      <c r="DA219" s="145"/>
      <c r="DB219" s="145"/>
      <c r="DC219" s="145"/>
      <c r="DD219" s="145"/>
      <c r="DE219" s="145"/>
      <c r="DF219" s="145"/>
      <c r="DG219" s="145"/>
      <c r="DH219" s="145"/>
      <c r="DI219" s="145"/>
      <c r="DJ219" s="145"/>
      <c r="DK219" s="145"/>
      <c r="DL219" s="145"/>
      <c r="DM219" s="145"/>
      <c r="DN219" s="145"/>
      <c r="DO219" s="145"/>
      <c r="DP219" s="145"/>
      <c r="DQ219" s="145"/>
      <c r="DR219" s="145"/>
      <c r="DS219" s="145"/>
      <c r="DT219" s="145"/>
      <c r="DU219" s="145"/>
      <c r="DV219" s="145"/>
      <c r="DW219" s="145"/>
      <c r="DX219" s="145"/>
      <c r="DY219" s="145"/>
      <c r="DZ219" s="145"/>
      <c r="EA219" s="145"/>
      <c r="EB219" s="145"/>
      <c r="EC219" s="145"/>
      <c r="ED219" s="145"/>
      <c r="EE219" s="145"/>
      <c r="EF219" s="145"/>
      <c r="EG219" s="145"/>
      <c r="EH219" s="145"/>
      <c r="EI219" s="145"/>
      <c r="EJ219" s="145"/>
      <c r="EK219" s="145"/>
      <c r="EL219" s="145"/>
      <c r="EM219" s="145"/>
      <c r="EN219" s="145"/>
      <c r="EO219" s="145"/>
      <c r="EP219" s="145"/>
      <c r="EQ219" s="145"/>
      <c r="ER219" s="145"/>
      <c r="ES219" s="145"/>
      <c r="ET219" s="145"/>
      <c r="EU219" s="145"/>
      <c r="EV219" s="145"/>
      <c r="EW219" s="145"/>
      <c r="EX219" s="145"/>
      <c r="EY219" s="145"/>
      <c r="EZ219" s="145"/>
      <c r="FA219" s="145"/>
      <c r="FB219" s="145"/>
      <c r="FC219" s="145"/>
      <c r="FD219" s="145"/>
      <c r="FE219" s="145"/>
      <c r="FF219" s="145"/>
      <c r="FG219" s="145"/>
      <c r="FH219" s="145"/>
      <c r="FI219" s="145"/>
      <c r="FJ219" s="145"/>
      <c r="FK219" s="145"/>
      <c r="FL219" s="145"/>
      <c r="FM219" s="145"/>
      <c r="FN219" s="145"/>
      <c r="FO219" s="145"/>
      <c r="FP219" s="145"/>
      <c r="FQ219" s="145"/>
      <c r="FR219" s="145"/>
      <c r="FS219" s="145"/>
      <c r="FT219" s="145"/>
      <c r="FU219" s="145"/>
      <c r="FV219" s="145"/>
      <c r="FW219" s="145"/>
      <c r="FX219" s="145"/>
      <c r="FY219" s="145"/>
      <c r="FZ219" s="145"/>
      <c r="GA219" s="145"/>
      <c r="GB219" s="145"/>
      <c r="GC219" s="145"/>
      <c r="GD219" s="145"/>
      <c r="GE219" s="145"/>
      <c r="GF219" s="145"/>
      <c r="GG219" s="145"/>
      <c r="GH219" s="145"/>
      <c r="GI219" s="145"/>
      <c r="GJ219" s="145"/>
      <c r="GK219" s="145"/>
      <c r="GL219" s="145"/>
      <c r="GM219" s="145"/>
      <c r="GN219" s="145"/>
      <c r="GO219" s="145"/>
      <c r="GP219" s="145"/>
      <c r="GQ219" s="145"/>
      <c r="GR219" s="145"/>
      <c r="GS219" s="145"/>
      <c r="GT219" s="145"/>
      <c r="GU219" s="145"/>
      <c r="GV219" s="145"/>
      <c r="GW219" s="145"/>
      <c r="GX219" s="145"/>
      <c r="GY219" s="145"/>
      <c r="GZ219" s="145"/>
      <c r="HA219" s="145"/>
      <c r="HB219" s="145"/>
      <c r="HC219" s="145"/>
      <c r="HD219" s="145"/>
      <c r="HE219" s="145"/>
      <c r="HF219" s="145"/>
      <c r="HG219" s="145"/>
      <c r="HH219" s="145"/>
      <c r="HI219" s="145"/>
      <c r="HJ219" s="145"/>
      <c r="HK219" s="145"/>
      <c r="HL219" s="145"/>
      <c r="HM219" s="145"/>
      <c r="HN219" s="145"/>
      <c r="HO219" s="145"/>
      <c r="HP219" s="145"/>
      <c r="HQ219" s="145"/>
      <c r="HR219" s="145"/>
      <c r="HS219" s="145"/>
      <c r="HT219" s="145"/>
      <c r="HU219" s="145"/>
      <c r="HV219" s="145"/>
      <c r="HW219" s="145"/>
      <c r="HX219" s="145"/>
      <c r="HY219" s="145"/>
      <c r="HZ219" s="145"/>
      <c r="IA219" s="145"/>
      <c r="IB219" s="145"/>
      <c r="IC219" s="145"/>
      <c r="ID219" s="145"/>
      <c r="IE219" s="145"/>
      <c r="IF219" s="145"/>
      <c r="IG219" s="145"/>
      <c r="IH219" s="145"/>
      <c r="II219" s="145"/>
      <c r="IJ219" s="145"/>
      <c r="IK219" s="145"/>
      <c r="IL219" s="145"/>
      <c r="IM219" s="145"/>
      <c r="IN219" s="145"/>
      <c r="IO219" s="145"/>
      <c r="IP219" s="145"/>
      <c r="IQ219" s="145"/>
      <c r="IR219" s="145"/>
      <c r="IS219" s="145"/>
      <c r="IT219" s="145"/>
      <c r="IU219" s="145"/>
      <c r="IV219" s="145"/>
      <c r="IW219" s="145"/>
    </row>
    <row r="220" customFormat="false" ht="12.75" hidden="false" customHeight="false" outlineLevel="0" collapsed="false">
      <c r="AG220" s="145"/>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5"/>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5"/>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5"/>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5"/>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5"/>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5"/>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45"/>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45"/>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45"/>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9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3"/>
      <c r="AH248" s="190"/>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3"/>
      <c r="AH249" s="201"/>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3"/>
      <c r="AH250" s="190"/>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4.25" hidden="false" customHeight="true" outlineLevel="0" collapsed="false">
      <c r="AG251" s="183"/>
      <c r="AH251" s="18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89"/>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 hidden="false" customHeight="true" outlineLevel="0" collapsed="false">
      <c r="AG253" s="16"/>
      <c r="AH253" s="190"/>
      <c r="AI253" s="43"/>
      <c r="AJ253" s="43"/>
      <c r="AK253" s="43"/>
      <c r="AL253" s="43"/>
      <c r="AM253" s="43"/>
      <c r="AN253" s="43"/>
      <c r="AO253" s="43"/>
      <c r="AP253" s="43"/>
      <c r="AQ253" s="43"/>
      <c r="AR253" s="43"/>
      <c r="AS253" s="43"/>
      <c r="AT253" s="43"/>
      <c r="AU253" s="43"/>
      <c r="AV253" s="43"/>
      <c r="AW253" s="43"/>
      <c r="AX253" s="43"/>
      <c r="AY253" s="43"/>
      <c r="AZ253" s="43"/>
      <c r="BA253" s="43"/>
      <c r="BB253" s="43"/>
      <c r="BC253" s="43"/>
      <c r="BD253" s="43"/>
      <c r="BE253" s="43"/>
      <c r="BF253" s="43"/>
      <c r="BG253" s="43"/>
      <c r="BH253" s="43"/>
      <c r="BI253" s="43"/>
      <c r="BJ253" s="43"/>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c r="CN253" s="43"/>
      <c r="CO253" s="43"/>
      <c r="CP253" s="43"/>
      <c r="CQ253" s="43"/>
      <c r="CR253" s="43"/>
      <c r="CS253" s="43"/>
      <c r="CT253" s="43"/>
      <c r="CU253" s="43"/>
      <c r="CV253" s="43"/>
      <c r="CW253" s="43"/>
      <c r="CX253" s="43"/>
      <c r="CY253" s="43"/>
      <c r="CZ253" s="43"/>
      <c r="DA253" s="43"/>
      <c r="DB253" s="43"/>
      <c r="DC253" s="43"/>
      <c r="DD253" s="43"/>
      <c r="DE253" s="43"/>
      <c r="DF253" s="43"/>
      <c r="DG253" s="43"/>
      <c r="DH253" s="43"/>
      <c r="DI253" s="43"/>
      <c r="DJ253" s="43"/>
      <c r="DK253" s="43"/>
      <c r="DL253" s="43"/>
      <c r="DM253" s="43"/>
      <c r="DN253" s="43"/>
      <c r="DO253" s="43"/>
      <c r="DP253" s="43"/>
      <c r="DQ253" s="43"/>
      <c r="DR253" s="43"/>
      <c r="DS253" s="43"/>
      <c r="DT253" s="43"/>
      <c r="DU253" s="43"/>
      <c r="DV253" s="43"/>
      <c r="DW253" s="43"/>
      <c r="DX253" s="43"/>
      <c r="DY253" s="43"/>
      <c r="DZ253" s="43"/>
      <c r="EA253" s="43"/>
      <c r="EB253" s="43"/>
      <c r="EC253" s="43"/>
      <c r="ED253" s="43"/>
      <c r="EE253" s="43"/>
      <c r="EF253" s="43"/>
      <c r="EG253" s="43"/>
      <c r="EH253" s="43"/>
      <c r="EI253" s="43"/>
      <c r="EJ253" s="43"/>
      <c r="EK253" s="43"/>
      <c r="EL253" s="43"/>
      <c r="EM253" s="43"/>
      <c r="EN253" s="43"/>
      <c r="EO253" s="43"/>
      <c r="EP253" s="43"/>
      <c r="EQ253" s="43"/>
      <c r="ER253" s="43"/>
      <c r="ES253" s="43"/>
      <c r="ET253" s="43"/>
      <c r="EU253" s="43"/>
      <c r="EV253" s="43"/>
      <c r="EW253" s="43"/>
      <c r="EX253" s="43"/>
      <c r="EY253" s="43"/>
      <c r="EZ253" s="43"/>
      <c r="FA253" s="43"/>
      <c r="FB253" s="43"/>
      <c r="FC253" s="43"/>
      <c r="FD253" s="43"/>
      <c r="FE253" s="43"/>
      <c r="FF253" s="43"/>
      <c r="FG253" s="43"/>
      <c r="FH253" s="43"/>
      <c r="FI253" s="43"/>
      <c r="FJ253" s="43"/>
      <c r="FK253" s="43"/>
      <c r="FL253" s="43"/>
      <c r="FM253" s="43"/>
      <c r="FN253" s="43"/>
      <c r="FO253" s="43"/>
      <c r="FP253" s="43"/>
      <c r="FQ253" s="43"/>
      <c r="FR253" s="43"/>
      <c r="FS253" s="43"/>
      <c r="FT253" s="43"/>
      <c r="FU253" s="43"/>
      <c r="FV253" s="43"/>
      <c r="FW253" s="43"/>
      <c r="FX253" s="43"/>
      <c r="FY253" s="43"/>
      <c r="FZ253" s="43"/>
      <c r="GA253" s="43"/>
      <c r="GB253" s="43"/>
      <c r="GC253" s="43"/>
      <c r="GD253" s="43"/>
      <c r="GE253" s="43"/>
      <c r="GF253" s="43"/>
      <c r="GG253" s="43"/>
      <c r="GH253" s="43"/>
      <c r="GI253" s="43"/>
      <c r="GJ253" s="43"/>
      <c r="GK253" s="43"/>
      <c r="GL253" s="43"/>
      <c r="GM253" s="43"/>
      <c r="GN253" s="43"/>
      <c r="GO253" s="43"/>
      <c r="GP253" s="43"/>
      <c r="GQ253" s="43"/>
      <c r="GR253" s="43"/>
      <c r="GS253" s="43"/>
      <c r="GT253" s="43"/>
      <c r="GU253" s="43"/>
      <c r="GV253" s="43"/>
      <c r="GW253" s="43"/>
      <c r="GX253" s="43"/>
      <c r="GY253" s="43"/>
      <c r="GZ253" s="43"/>
      <c r="HA253" s="43"/>
      <c r="HB253" s="43"/>
      <c r="HC253" s="43"/>
      <c r="HD253" s="43"/>
      <c r="HE253" s="43"/>
      <c r="HF253" s="43"/>
      <c r="HG253" s="43"/>
      <c r="HH253" s="43"/>
      <c r="HI253" s="43"/>
      <c r="HJ253" s="43"/>
      <c r="HK253" s="43"/>
      <c r="HL253" s="43"/>
      <c r="HM253" s="43"/>
      <c r="HN253" s="43"/>
      <c r="HO253" s="43"/>
      <c r="HP253" s="43"/>
      <c r="HQ253" s="43"/>
      <c r="HR253" s="43"/>
      <c r="HS253" s="43"/>
      <c r="HT253" s="43"/>
      <c r="HU253" s="43"/>
      <c r="HV253" s="43"/>
      <c r="HW253" s="43"/>
      <c r="HX253" s="43"/>
      <c r="HY253" s="43"/>
      <c r="HZ253" s="43"/>
      <c r="IA253" s="43"/>
      <c r="IB253" s="43"/>
      <c r="IC253" s="43"/>
      <c r="ID253" s="43"/>
      <c r="IE253" s="43"/>
      <c r="IF253" s="43"/>
      <c r="IG253" s="43"/>
      <c r="IH253" s="43"/>
      <c r="II253" s="43"/>
      <c r="IJ253" s="43"/>
      <c r="IK253" s="43"/>
      <c r="IL253" s="43"/>
      <c r="IM253" s="43"/>
      <c r="IN253" s="43"/>
      <c r="IO253" s="43"/>
      <c r="IP253" s="43"/>
      <c r="IQ253" s="43"/>
      <c r="IR253" s="43"/>
      <c r="IS253" s="43"/>
      <c r="IT253" s="43"/>
      <c r="IU253" s="43"/>
      <c r="IV253" s="43"/>
      <c r="IW253" s="43"/>
    </row>
    <row r="254" customFormat="false" ht="12.75" hidden="false" customHeight="false" outlineLevel="0" collapsed="false">
      <c r="AG254" s="16"/>
      <c r="AH254" s="190"/>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7.25" hidden="false" customHeight="true" outlineLevel="0" collapsed="false">
      <c r="AG255" s="16"/>
      <c r="AH255" s="190"/>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89"/>
      <c r="AH257" s="202"/>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89"/>
      <c r="AH258" s="202"/>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3.5" hidden="false" customHeight="true" outlineLevel="0" collapsed="false">
      <c r="AG259" s="203"/>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204"/>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204"/>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04"/>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9"/>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5.75" hidden="false" customHeight="true" outlineLevel="0" collapsed="false">
      <c r="AG264" s="199"/>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5.75" hidden="false" customHeight="true" outlineLevel="0" collapsed="false">
      <c r="AG265" s="199"/>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true" outlineLevel="0" collapsed="false">
      <c r="AG266" s="199"/>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H269" s="15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H270" s="149"/>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49"/>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4.25" hidden="false" customHeight="true" outlineLevel="0" collapsed="false">
      <c r="AG272" s="156"/>
      <c r="AH272" s="149"/>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149"/>
      <c r="AH273" s="149"/>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149"/>
      <c r="AH274" s="149"/>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49"/>
      <c r="AH275" s="149"/>
      <c r="AI275" s="184"/>
      <c r="AJ275" s="184"/>
      <c r="AK275" s="184"/>
      <c r="AL275" s="184"/>
      <c r="AM275" s="184"/>
      <c r="AN275" s="184"/>
      <c r="AO275" s="184"/>
      <c r="AP275" s="184"/>
      <c r="AQ275" s="184"/>
      <c r="AR275" s="184"/>
      <c r="AS275" s="184"/>
      <c r="AT275" s="184"/>
      <c r="AU275" s="184"/>
      <c r="AV275" s="184"/>
      <c r="AW275" s="184"/>
      <c r="AX275" s="184"/>
      <c r="AY275" s="184"/>
      <c r="AZ275" s="184"/>
      <c r="BA275" s="184"/>
      <c r="BB275" s="184"/>
      <c r="BC275" s="184"/>
      <c r="BD275" s="184"/>
      <c r="BE275" s="184"/>
      <c r="BF275" s="184"/>
      <c r="BG275" s="184"/>
      <c r="BH275" s="184"/>
      <c r="BI275" s="184"/>
      <c r="BJ275" s="184"/>
      <c r="BK275" s="184"/>
      <c r="BL275" s="184"/>
      <c r="BM275" s="184"/>
      <c r="BN275" s="184"/>
      <c r="BO275" s="184"/>
      <c r="BP275" s="184"/>
      <c r="BQ275" s="184"/>
      <c r="BR275" s="184"/>
      <c r="BS275" s="184"/>
      <c r="BT275" s="184"/>
      <c r="BU275" s="184"/>
      <c r="BV275" s="184"/>
      <c r="BW275" s="184"/>
      <c r="BX275" s="184"/>
      <c r="BY275" s="184"/>
      <c r="BZ275" s="184"/>
      <c r="CA275" s="184"/>
      <c r="CB275" s="184"/>
      <c r="CC275" s="184"/>
      <c r="CD275" s="184"/>
      <c r="CE275" s="184"/>
      <c r="CF275" s="184"/>
      <c r="CG275" s="184"/>
      <c r="CH275" s="184"/>
      <c r="CI275" s="184"/>
      <c r="CJ275" s="184"/>
      <c r="CK275" s="184"/>
      <c r="CL275" s="184"/>
      <c r="CM275" s="184"/>
      <c r="CN275" s="184"/>
      <c r="CO275" s="184"/>
      <c r="CP275" s="184"/>
      <c r="CQ275" s="184"/>
      <c r="CR275" s="184"/>
      <c r="CS275" s="184"/>
      <c r="CT275" s="184"/>
      <c r="CU275" s="184"/>
      <c r="CV275" s="184"/>
      <c r="CW275" s="184"/>
      <c r="CX275" s="184"/>
      <c r="CY275" s="184"/>
      <c r="CZ275" s="184"/>
      <c r="DA275" s="184"/>
      <c r="DB275" s="184"/>
      <c r="DC275" s="184"/>
      <c r="DD275" s="184"/>
      <c r="DE275" s="184"/>
      <c r="DF275" s="184"/>
      <c r="DG275" s="184"/>
      <c r="DH275" s="184"/>
      <c r="DI275" s="184"/>
      <c r="DJ275" s="184"/>
      <c r="DK275" s="184"/>
      <c r="DL275" s="184"/>
      <c r="DM275" s="184"/>
      <c r="DN275" s="184"/>
      <c r="DO275" s="184"/>
      <c r="DP275" s="184"/>
      <c r="DQ275" s="184"/>
      <c r="DR275" s="184"/>
      <c r="DS275" s="184"/>
      <c r="DT275" s="184"/>
      <c r="DU275" s="184"/>
      <c r="DV275" s="184"/>
      <c r="DW275" s="184"/>
      <c r="DX275" s="184"/>
      <c r="DY275" s="184"/>
      <c r="DZ275" s="184"/>
      <c r="EA275" s="184"/>
      <c r="EB275" s="184"/>
      <c r="EC275" s="184"/>
      <c r="ED275" s="184"/>
      <c r="EE275" s="184"/>
      <c r="EF275" s="184"/>
      <c r="EG275" s="184"/>
      <c r="EH275" s="184"/>
      <c r="EI275" s="184"/>
      <c r="EJ275" s="184"/>
      <c r="EK275" s="184"/>
      <c r="EL275" s="184"/>
      <c r="EM275" s="184"/>
      <c r="EN275" s="184"/>
      <c r="EO275" s="184"/>
      <c r="EP275" s="184"/>
      <c r="EQ275" s="184"/>
      <c r="ER275" s="184"/>
      <c r="ES275" s="184"/>
      <c r="ET275" s="184"/>
      <c r="EU275" s="184"/>
      <c r="EV275" s="184"/>
      <c r="EW275" s="184"/>
      <c r="EX275" s="184"/>
      <c r="EY275" s="184"/>
      <c r="EZ275" s="184"/>
      <c r="FA275" s="184"/>
      <c r="FB275" s="184"/>
      <c r="FC275" s="184"/>
      <c r="FD275" s="184"/>
      <c r="FE275" s="184"/>
      <c r="FF275" s="184"/>
      <c r="FG275" s="184"/>
      <c r="FH275" s="184"/>
      <c r="FI275" s="184"/>
      <c r="FJ275" s="184"/>
      <c r="FK275" s="184"/>
      <c r="FL275" s="184"/>
      <c r="FM275" s="184"/>
      <c r="FN275" s="184"/>
      <c r="FO275" s="184"/>
      <c r="FP275" s="184"/>
      <c r="FQ275" s="184"/>
      <c r="FR275" s="184"/>
      <c r="FS275" s="184"/>
      <c r="FT275" s="184"/>
      <c r="FU275" s="184"/>
      <c r="FV275" s="184"/>
      <c r="FW275" s="184"/>
      <c r="FX275" s="184"/>
      <c r="FY275" s="184"/>
      <c r="FZ275" s="184"/>
      <c r="GA275" s="184"/>
      <c r="GB275" s="184"/>
      <c r="GC275" s="184"/>
      <c r="GD275" s="184"/>
      <c r="GE275" s="184"/>
      <c r="GF275" s="184"/>
      <c r="GG275" s="184"/>
      <c r="GH275" s="184"/>
      <c r="GI275" s="184"/>
      <c r="GJ275" s="184"/>
      <c r="GK275" s="184"/>
      <c r="GL275" s="184"/>
      <c r="GM275" s="184"/>
      <c r="GN275" s="184"/>
      <c r="GO275" s="184"/>
      <c r="GP275" s="184"/>
      <c r="GQ275" s="184"/>
      <c r="GR275" s="184"/>
      <c r="GS275" s="184"/>
      <c r="GT275" s="184"/>
      <c r="GU275" s="184"/>
      <c r="GV275" s="184"/>
      <c r="GW275" s="184"/>
      <c r="GX275" s="184"/>
      <c r="GY275" s="184"/>
      <c r="GZ275" s="184"/>
      <c r="HA275" s="184"/>
      <c r="HB275" s="184"/>
      <c r="HC275" s="184"/>
      <c r="HD275" s="184"/>
      <c r="HE275" s="184"/>
      <c r="HF275" s="184"/>
      <c r="HG275" s="184"/>
      <c r="HH275" s="184"/>
      <c r="HI275" s="184"/>
      <c r="HJ275" s="184"/>
      <c r="HK275" s="184"/>
      <c r="HL275" s="184"/>
      <c r="HM275" s="184"/>
      <c r="HN275" s="184"/>
      <c r="HO275" s="184"/>
      <c r="HP275" s="184"/>
      <c r="HQ275" s="184"/>
      <c r="HR275" s="184"/>
      <c r="HS275" s="184"/>
      <c r="HT275" s="184"/>
      <c r="HU275" s="184"/>
      <c r="HV275" s="184"/>
      <c r="HW275" s="184"/>
      <c r="HX275" s="184"/>
      <c r="HY275" s="184"/>
      <c r="HZ275" s="184"/>
      <c r="IA275" s="184"/>
      <c r="IB275" s="184"/>
      <c r="IC275" s="184"/>
      <c r="ID275" s="184"/>
      <c r="IE275" s="184"/>
      <c r="IF275" s="184"/>
      <c r="IG275" s="184"/>
      <c r="IH275" s="184"/>
      <c r="II275" s="184"/>
      <c r="IJ275" s="184"/>
      <c r="IK275" s="184"/>
      <c r="IL275" s="184"/>
      <c r="IM275" s="184"/>
      <c r="IN275" s="184"/>
      <c r="IO275" s="184"/>
      <c r="IP275" s="184"/>
      <c r="IQ275" s="184"/>
      <c r="IR275" s="184"/>
      <c r="IS275" s="184"/>
      <c r="IT275" s="184"/>
      <c r="IU275" s="184"/>
      <c r="IV275" s="184"/>
      <c r="IW275" s="184"/>
    </row>
    <row r="276" customFormat="false" ht="12" hidden="false" customHeight="true" outlineLevel="0" collapsed="false">
      <c r="AG276" s="149"/>
      <c r="AH276" s="184"/>
      <c r="AI276" s="184"/>
      <c r="AJ276" s="184"/>
      <c r="AK276" s="184"/>
      <c r="AL276" s="184"/>
      <c r="AM276" s="184"/>
      <c r="AN276" s="184"/>
      <c r="AO276" s="184"/>
      <c r="AP276" s="184"/>
      <c r="AQ276" s="184"/>
      <c r="AR276" s="184"/>
      <c r="AS276" s="184"/>
      <c r="AT276" s="184"/>
      <c r="AU276" s="184"/>
      <c r="AV276" s="184"/>
      <c r="AW276" s="184"/>
      <c r="AX276" s="184"/>
      <c r="AY276" s="184"/>
      <c r="AZ276" s="184"/>
      <c r="BA276" s="184"/>
      <c r="BB276" s="184"/>
      <c r="BC276" s="184"/>
      <c r="BD276" s="184"/>
      <c r="BE276" s="184"/>
      <c r="BF276" s="184"/>
      <c r="BG276" s="184"/>
      <c r="BH276" s="184"/>
      <c r="BI276" s="184"/>
      <c r="BJ276" s="184"/>
      <c r="BK276" s="184"/>
      <c r="BL276" s="184"/>
      <c r="BM276" s="184"/>
      <c r="BN276" s="184"/>
      <c r="BO276" s="184"/>
      <c r="BP276" s="184"/>
      <c r="BQ276" s="184"/>
      <c r="BR276" s="184"/>
      <c r="BS276" s="184"/>
      <c r="BT276" s="184"/>
      <c r="BU276" s="184"/>
      <c r="BV276" s="184"/>
      <c r="BW276" s="184"/>
      <c r="BX276" s="184"/>
      <c r="BY276" s="184"/>
      <c r="BZ276" s="184"/>
      <c r="CA276" s="184"/>
      <c r="CB276" s="184"/>
      <c r="CC276" s="184"/>
      <c r="CD276" s="184"/>
      <c r="CE276" s="184"/>
      <c r="CF276" s="184"/>
      <c r="CG276" s="184"/>
      <c r="CH276" s="184"/>
      <c r="CI276" s="184"/>
      <c r="CJ276" s="184"/>
      <c r="CK276" s="184"/>
      <c r="CL276" s="184"/>
      <c r="CM276" s="184"/>
      <c r="CN276" s="184"/>
      <c r="CO276" s="184"/>
      <c r="CP276" s="184"/>
      <c r="CQ276" s="184"/>
      <c r="CR276" s="184"/>
      <c r="CS276" s="184"/>
      <c r="CT276" s="184"/>
      <c r="CU276" s="184"/>
      <c r="CV276" s="184"/>
      <c r="CW276" s="184"/>
      <c r="CX276" s="184"/>
      <c r="CY276" s="184"/>
      <c r="CZ276" s="184"/>
      <c r="DA276" s="184"/>
      <c r="DB276" s="184"/>
      <c r="DC276" s="184"/>
      <c r="DD276" s="184"/>
      <c r="DE276" s="184"/>
      <c r="DF276" s="184"/>
      <c r="DG276" s="184"/>
      <c r="DH276" s="184"/>
      <c r="DI276" s="184"/>
      <c r="DJ276" s="184"/>
      <c r="DK276" s="184"/>
      <c r="DL276" s="184"/>
      <c r="DM276" s="184"/>
      <c r="DN276" s="184"/>
      <c r="DO276" s="184"/>
      <c r="DP276" s="184"/>
      <c r="DQ276" s="184"/>
      <c r="DR276" s="184"/>
      <c r="DS276" s="184"/>
      <c r="DT276" s="184"/>
      <c r="DU276" s="184"/>
      <c r="DV276" s="184"/>
      <c r="DW276" s="184"/>
      <c r="DX276" s="184"/>
      <c r="DY276" s="184"/>
      <c r="DZ276" s="184"/>
      <c r="EA276" s="184"/>
      <c r="EB276" s="184"/>
      <c r="EC276" s="184"/>
      <c r="ED276" s="184"/>
      <c r="EE276" s="184"/>
      <c r="EF276" s="184"/>
      <c r="EG276" s="184"/>
      <c r="EH276" s="184"/>
      <c r="EI276" s="184"/>
      <c r="EJ276" s="184"/>
      <c r="EK276" s="184"/>
      <c r="EL276" s="184"/>
      <c r="EM276" s="184"/>
      <c r="EN276" s="184"/>
      <c r="EO276" s="184"/>
      <c r="EP276" s="184"/>
      <c r="EQ276" s="184"/>
      <c r="ER276" s="184"/>
      <c r="ES276" s="184"/>
      <c r="ET276" s="184"/>
      <c r="EU276" s="184"/>
      <c r="EV276" s="184"/>
      <c r="EW276" s="184"/>
      <c r="EX276" s="184"/>
      <c r="EY276" s="184"/>
      <c r="EZ276" s="184"/>
      <c r="FA276" s="184"/>
      <c r="FB276" s="184"/>
      <c r="FC276" s="184"/>
      <c r="FD276" s="184"/>
      <c r="FE276" s="184"/>
      <c r="FF276" s="184"/>
      <c r="FG276" s="184"/>
      <c r="FH276" s="184"/>
      <c r="FI276" s="184"/>
      <c r="FJ276" s="184"/>
      <c r="FK276" s="184"/>
      <c r="FL276" s="184"/>
      <c r="FM276" s="184"/>
      <c r="FN276" s="184"/>
      <c r="FO276" s="184"/>
      <c r="FP276" s="184"/>
      <c r="FQ276" s="184"/>
      <c r="FR276" s="184"/>
      <c r="FS276" s="184"/>
      <c r="FT276" s="184"/>
      <c r="FU276" s="184"/>
      <c r="FV276" s="184"/>
      <c r="FW276" s="184"/>
      <c r="FX276" s="184"/>
      <c r="FY276" s="184"/>
      <c r="FZ276" s="184"/>
      <c r="GA276" s="184"/>
      <c r="GB276" s="184"/>
      <c r="GC276" s="184"/>
      <c r="GD276" s="184"/>
      <c r="GE276" s="184"/>
      <c r="GF276" s="184"/>
      <c r="GG276" s="184"/>
      <c r="GH276" s="184"/>
      <c r="GI276" s="184"/>
      <c r="GJ276" s="184"/>
      <c r="GK276" s="184"/>
      <c r="GL276" s="184"/>
      <c r="GM276" s="184"/>
      <c r="GN276" s="184"/>
      <c r="GO276" s="184"/>
      <c r="GP276" s="184"/>
      <c r="GQ276" s="184"/>
      <c r="GR276" s="184"/>
      <c r="GS276" s="184"/>
      <c r="GT276" s="184"/>
      <c r="GU276" s="184"/>
      <c r="GV276" s="184"/>
      <c r="GW276" s="184"/>
      <c r="GX276" s="184"/>
      <c r="GY276" s="184"/>
      <c r="GZ276" s="184"/>
      <c r="HA276" s="184"/>
      <c r="HB276" s="184"/>
      <c r="HC276" s="184"/>
      <c r="HD276" s="184"/>
      <c r="HE276" s="184"/>
      <c r="HF276" s="184"/>
      <c r="HG276" s="184"/>
      <c r="HH276" s="184"/>
      <c r="HI276" s="184"/>
      <c r="HJ276" s="184"/>
      <c r="HK276" s="184"/>
      <c r="HL276" s="184"/>
      <c r="HM276" s="184"/>
      <c r="HN276" s="184"/>
      <c r="HO276" s="184"/>
      <c r="HP276" s="184"/>
      <c r="HQ276" s="184"/>
      <c r="HR276" s="184"/>
      <c r="HS276" s="184"/>
      <c r="HT276" s="184"/>
      <c r="HU276" s="184"/>
      <c r="HV276" s="184"/>
      <c r="HW276" s="184"/>
      <c r="HX276" s="184"/>
      <c r="HY276" s="184"/>
      <c r="HZ276" s="184"/>
      <c r="IA276" s="184"/>
      <c r="IB276" s="184"/>
      <c r="IC276" s="184"/>
      <c r="ID276" s="184"/>
      <c r="IE276" s="184"/>
      <c r="IF276" s="184"/>
      <c r="IG276" s="184"/>
      <c r="IH276" s="184"/>
      <c r="II276" s="184"/>
      <c r="IJ276" s="184"/>
      <c r="IK276" s="184"/>
      <c r="IL276" s="184"/>
      <c r="IM276" s="184"/>
      <c r="IN276" s="184"/>
      <c r="IO276" s="184"/>
      <c r="IP276" s="184"/>
      <c r="IQ276" s="184"/>
      <c r="IR276" s="184"/>
      <c r="IS276" s="184"/>
      <c r="IT276" s="184"/>
      <c r="IU276" s="184"/>
      <c r="IV276" s="184"/>
      <c r="IW276" s="184"/>
    </row>
    <row r="277" customFormat="false" ht="12.75" hidden="false" customHeight="false" outlineLevel="0" collapsed="false">
      <c r="AG277" s="149"/>
      <c r="AH277" s="184"/>
      <c r="AI277" s="184"/>
      <c r="AJ277" s="184"/>
      <c r="AK277" s="184"/>
      <c r="AL277" s="184"/>
      <c r="AM277" s="184"/>
      <c r="AN277" s="184"/>
      <c r="AO277" s="184"/>
      <c r="AP277" s="184"/>
      <c r="AQ277" s="184"/>
      <c r="AR277" s="184"/>
      <c r="AS277" s="184"/>
      <c r="AT277" s="184"/>
      <c r="AU277" s="184"/>
      <c r="AV277" s="184"/>
      <c r="AW277" s="184"/>
      <c r="AX277" s="184"/>
      <c r="AY277" s="184"/>
      <c r="AZ277" s="184"/>
      <c r="BA277" s="184"/>
      <c r="BB277" s="184"/>
      <c r="BC277" s="184"/>
      <c r="BD277" s="184"/>
      <c r="BE277" s="184"/>
      <c r="BF277" s="184"/>
      <c r="BG277" s="184"/>
      <c r="BH277" s="184"/>
      <c r="BI277" s="184"/>
      <c r="BJ277" s="184"/>
      <c r="BK277" s="184"/>
      <c r="BL277" s="184"/>
      <c r="BM277" s="184"/>
      <c r="BN277" s="184"/>
      <c r="BO277" s="184"/>
      <c r="BP277" s="184"/>
      <c r="BQ277" s="184"/>
      <c r="BR277" s="184"/>
      <c r="BS277" s="184"/>
      <c r="BT277" s="184"/>
      <c r="BU277" s="184"/>
      <c r="BV277" s="184"/>
      <c r="BW277" s="184"/>
      <c r="BX277" s="184"/>
      <c r="BY277" s="184"/>
      <c r="BZ277" s="184"/>
      <c r="CA277" s="184"/>
      <c r="CB277" s="184"/>
      <c r="CC277" s="184"/>
      <c r="CD277" s="184"/>
      <c r="CE277" s="184"/>
      <c r="CF277" s="184"/>
      <c r="CG277" s="184"/>
      <c r="CH277" s="184"/>
      <c r="CI277" s="184"/>
      <c r="CJ277" s="184"/>
      <c r="CK277" s="184"/>
      <c r="CL277" s="184"/>
      <c r="CM277" s="184"/>
      <c r="CN277" s="184"/>
      <c r="CO277" s="184"/>
      <c r="CP277" s="184"/>
      <c r="CQ277" s="184"/>
      <c r="CR277" s="184"/>
      <c r="CS277" s="184"/>
      <c r="CT277" s="184"/>
      <c r="CU277" s="184"/>
      <c r="CV277" s="184"/>
      <c r="CW277" s="184"/>
      <c r="CX277" s="184"/>
      <c r="CY277" s="184"/>
      <c r="CZ277" s="184"/>
      <c r="DA277" s="184"/>
      <c r="DB277" s="184"/>
      <c r="DC277" s="184"/>
      <c r="DD277" s="184"/>
      <c r="DE277" s="184"/>
      <c r="DF277" s="184"/>
      <c r="DG277" s="184"/>
      <c r="DH277" s="184"/>
      <c r="DI277" s="184"/>
      <c r="DJ277" s="184"/>
      <c r="DK277" s="184"/>
      <c r="DL277" s="184"/>
      <c r="DM277" s="184"/>
      <c r="DN277" s="184"/>
      <c r="DO277" s="184"/>
      <c r="DP277" s="184"/>
      <c r="DQ277" s="184"/>
      <c r="DR277" s="184"/>
      <c r="DS277" s="184"/>
      <c r="DT277" s="184"/>
      <c r="DU277" s="184"/>
      <c r="DV277" s="184"/>
      <c r="DW277" s="184"/>
      <c r="DX277" s="184"/>
      <c r="DY277" s="184"/>
      <c r="DZ277" s="184"/>
      <c r="EA277" s="184"/>
      <c r="EB277" s="184"/>
      <c r="EC277" s="184"/>
      <c r="ED277" s="184"/>
      <c r="EE277" s="184"/>
      <c r="EF277" s="184"/>
      <c r="EG277" s="184"/>
      <c r="EH277" s="184"/>
      <c r="EI277" s="184"/>
      <c r="EJ277" s="184"/>
      <c r="EK277" s="184"/>
      <c r="EL277" s="184"/>
      <c r="EM277" s="184"/>
      <c r="EN277" s="184"/>
      <c r="EO277" s="184"/>
      <c r="EP277" s="184"/>
      <c r="EQ277" s="184"/>
      <c r="ER277" s="184"/>
      <c r="ES277" s="184"/>
      <c r="ET277" s="184"/>
      <c r="EU277" s="184"/>
      <c r="EV277" s="184"/>
      <c r="EW277" s="184"/>
      <c r="EX277" s="184"/>
      <c r="EY277" s="184"/>
      <c r="EZ277" s="184"/>
      <c r="FA277" s="184"/>
      <c r="FB277" s="184"/>
      <c r="FC277" s="184"/>
      <c r="FD277" s="184"/>
      <c r="FE277" s="184"/>
      <c r="FF277" s="184"/>
      <c r="FG277" s="184"/>
      <c r="FH277" s="184"/>
      <c r="FI277" s="184"/>
      <c r="FJ277" s="184"/>
      <c r="FK277" s="184"/>
      <c r="FL277" s="184"/>
      <c r="FM277" s="184"/>
      <c r="FN277" s="184"/>
      <c r="FO277" s="184"/>
      <c r="FP277" s="184"/>
      <c r="FQ277" s="184"/>
      <c r="FR277" s="184"/>
      <c r="FS277" s="184"/>
      <c r="FT277" s="184"/>
      <c r="FU277" s="184"/>
      <c r="FV277" s="184"/>
      <c r="FW277" s="184"/>
      <c r="FX277" s="184"/>
      <c r="FY277" s="184"/>
      <c r="FZ277" s="184"/>
      <c r="GA277" s="184"/>
      <c r="GB277" s="184"/>
      <c r="GC277" s="184"/>
      <c r="GD277" s="184"/>
      <c r="GE277" s="184"/>
      <c r="GF277" s="184"/>
      <c r="GG277" s="184"/>
      <c r="GH277" s="184"/>
      <c r="GI277" s="184"/>
      <c r="GJ277" s="184"/>
      <c r="GK277" s="184"/>
      <c r="GL277" s="184"/>
      <c r="GM277" s="184"/>
      <c r="GN277" s="184"/>
      <c r="GO277" s="184"/>
      <c r="GP277" s="184"/>
      <c r="GQ277" s="184"/>
      <c r="GR277" s="184"/>
      <c r="GS277" s="184"/>
      <c r="GT277" s="184"/>
      <c r="GU277" s="184"/>
      <c r="GV277" s="184"/>
      <c r="GW277" s="184"/>
      <c r="GX277" s="184"/>
      <c r="GY277" s="184"/>
      <c r="GZ277" s="184"/>
      <c r="HA277" s="184"/>
      <c r="HB277" s="184"/>
      <c r="HC277" s="184"/>
      <c r="HD277" s="184"/>
      <c r="HE277" s="184"/>
      <c r="HF277" s="184"/>
      <c r="HG277" s="184"/>
      <c r="HH277" s="184"/>
      <c r="HI277" s="184"/>
      <c r="HJ277" s="184"/>
      <c r="HK277" s="184"/>
      <c r="HL277" s="184"/>
      <c r="HM277" s="184"/>
      <c r="HN277" s="184"/>
      <c r="HO277" s="184"/>
      <c r="HP277" s="184"/>
      <c r="HQ277" s="184"/>
      <c r="HR277" s="184"/>
      <c r="HS277" s="184"/>
      <c r="HT277" s="184"/>
      <c r="HU277" s="184"/>
      <c r="HV277" s="184"/>
      <c r="HW277" s="184"/>
      <c r="HX277" s="184"/>
      <c r="HY277" s="184"/>
      <c r="HZ277" s="184"/>
      <c r="IA277" s="184"/>
      <c r="IB277" s="184"/>
      <c r="IC277" s="184"/>
      <c r="ID277" s="184"/>
      <c r="IE277" s="184"/>
      <c r="IF277" s="184"/>
      <c r="IG277" s="184"/>
      <c r="IH277" s="184"/>
      <c r="II277" s="184"/>
      <c r="IJ277" s="184"/>
      <c r="IK277" s="184"/>
      <c r="IL277" s="184"/>
      <c r="IM277" s="184"/>
      <c r="IN277" s="184"/>
      <c r="IO277" s="184"/>
      <c r="IP277" s="184"/>
      <c r="IQ277" s="184"/>
      <c r="IR277" s="184"/>
      <c r="IS277" s="184"/>
      <c r="IT277" s="184"/>
      <c r="IU277" s="184"/>
      <c r="IV277" s="184"/>
      <c r="IW277" s="184"/>
    </row>
    <row r="278" customFormat="false" ht="11.25" hidden="false" customHeight="true" outlineLevel="0" collapsed="false">
      <c r="AG278" s="149"/>
    </row>
    <row r="279" customFormat="false" ht="12.75" hidden="false" customHeight="false" outlineLevel="0" collapsed="false">
      <c r="AG279" s="149"/>
    </row>
    <row r="280" customFormat="false" ht="12.75" hidden="false" customHeight="false" outlineLevel="0" collapsed="false">
      <c r="AG280" s="159"/>
    </row>
    <row r="281" customFormat="false" ht="12.75" hidden="false" customHeight="false" outlineLevel="0" collapsed="false">
      <c r="AG281" s="161"/>
    </row>
    <row r="282" customFormat="false" ht="12.75" hidden="false" customHeight="false" outlineLevel="0" collapsed="false">
      <c r="AG282" s="161"/>
    </row>
    <row r="283" customFormat="false" ht="12.75" hidden="false" customHeight="false" outlineLevel="0" collapsed="false">
      <c r="AG283" s="161"/>
    </row>
    <row r="284" customFormat="false" ht="12.75" hidden="false" customHeight="false" outlineLevel="0" collapsed="false">
      <c r="AG284" s="161"/>
    </row>
    <row r="285" customFormat="false" ht="12.75" hidden="false" customHeight="false" outlineLevel="0" collapsed="false">
      <c r="AG285" s="199"/>
    </row>
    <row r="286" customFormat="false" ht="12.75" hidden="false" customHeight="false" outlineLevel="0" collapsed="false">
      <c r="AG286" s="184"/>
    </row>
    <row r="287" customFormat="false" ht="12.75" hidden="false" customHeight="false" outlineLevel="0" collapsed="false">
      <c r="AG287" s="184"/>
    </row>
    <row r="294" customFormat="false" ht="12.75" hidden="false" customHeight="false" outlineLevel="0" collapsed="false">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c r="BB294" s="156"/>
      <c r="BC294" s="156"/>
      <c r="BD294" s="156"/>
      <c r="BE294" s="156"/>
      <c r="BF294" s="156"/>
      <c r="BG294" s="156"/>
      <c r="BH294" s="156"/>
      <c r="BI294" s="156"/>
      <c r="BJ294" s="156"/>
      <c r="BK294" s="156"/>
      <c r="BL294" s="156"/>
      <c r="BM294" s="156"/>
      <c r="BN294" s="156"/>
      <c r="BO294" s="156"/>
      <c r="BP294" s="156"/>
      <c r="BQ294" s="156"/>
      <c r="BR294" s="156"/>
      <c r="BS294" s="156"/>
      <c r="BT294" s="156"/>
      <c r="BU294" s="156"/>
      <c r="BV294" s="156"/>
      <c r="BW294" s="156"/>
      <c r="BX294" s="156"/>
      <c r="BY294" s="156"/>
      <c r="BZ294" s="156"/>
      <c r="CA294" s="156"/>
      <c r="CB294" s="156"/>
      <c r="CC294" s="156"/>
      <c r="CD294" s="156"/>
      <c r="CE294" s="156"/>
      <c r="CF294" s="156"/>
      <c r="CG294" s="156"/>
      <c r="CH294" s="156"/>
      <c r="CI294" s="156"/>
      <c r="CJ294" s="156"/>
      <c r="CK294" s="156"/>
      <c r="CL294" s="156"/>
      <c r="CM294" s="156"/>
      <c r="CN294" s="156"/>
      <c r="CO294" s="156"/>
      <c r="CP294" s="156"/>
      <c r="CQ294" s="156"/>
      <c r="CR294" s="156"/>
      <c r="CS294" s="156"/>
      <c r="CT294" s="156"/>
      <c r="CU294" s="156"/>
      <c r="CV294" s="156"/>
      <c r="CW294" s="156"/>
      <c r="CX294" s="156"/>
      <c r="CY294" s="156"/>
      <c r="CZ294" s="156"/>
      <c r="DA294" s="156"/>
      <c r="DB294" s="156"/>
      <c r="DC294" s="156"/>
      <c r="DD294" s="156"/>
      <c r="DE294" s="156"/>
      <c r="DF294" s="156"/>
      <c r="DG294" s="156"/>
      <c r="DH294" s="156"/>
      <c r="DI294" s="156"/>
      <c r="DJ294" s="156"/>
      <c r="DK294" s="156"/>
      <c r="DL294" s="156"/>
      <c r="DM294" s="156"/>
      <c r="DN294" s="156"/>
      <c r="DO294" s="156"/>
      <c r="DP294" s="156"/>
      <c r="DQ294" s="156"/>
      <c r="DR294" s="156"/>
      <c r="DS294" s="156"/>
      <c r="DT294" s="156"/>
      <c r="DU294" s="156"/>
      <c r="DV294" s="156"/>
      <c r="DW294" s="156"/>
      <c r="DX294" s="156"/>
      <c r="DY294" s="156"/>
      <c r="DZ294" s="156"/>
      <c r="EA294" s="156"/>
      <c r="EB294" s="156"/>
      <c r="EC294" s="156"/>
      <c r="ED294" s="156"/>
      <c r="EE294" s="156"/>
      <c r="EF294" s="156"/>
      <c r="EG294" s="156"/>
      <c r="EH294" s="156"/>
      <c r="EI294" s="156"/>
      <c r="EJ294" s="156"/>
      <c r="EK294" s="156"/>
      <c r="EL294" s="156"/>
      <c r="EM294" s="156"/>
      <c r="EN294" s="156"/>
      <c r="EO294" s="156"/>
      <c r="EP294" s="156"/>
      <c r="EQ294" s="156"/>
      <c r="ER294" s="156"/>
      <c r="ES294" s="156"/>
      <c r="ET294" s="156"/>
      <c r="EU294" s="156"/>
      <c r="EV294" s="156"/>
      <c r="EW294" s="156"/>
      <c r="EX294" s="156"/>
      <c r="EY294" s="156"/>
      <c r="EZ294" s="156"/>
      <c r="FA294" s="156"/>
      <c r="FB294" s="156"/>
      <c r="FC294" s="156"/>
      <c r="FD294" s="156"/>
      <c r="FE294" s="156"/>
      <c r="FF294" s="156"/>
      <c r="FG294" s="156"/>
      <c r="FH294" s="156"/>
      <c r="FI294" s="156"/>
      <c r="FJ294" s="156"/>
      <c r="FK294" s="156"/>
      <c r="FL294" s="156"/>
      <c r="FM294" s="156"/>
      <c r="FN294" s="156"/>
      <c r="FO294" s="156"/>
      <c r="FP294" s="156"/>
      <c r="FQ294" s="156"/>
      <c r="FR294" s="156"/>
      <c r="FS294" s="156"/>
      <c r="FT294" s="156"/>
      <c r="FU294" s="156"/>
      <c r="FV294" s="156"/>
      <c r="FW294" s="156"/>
      <c r="FX294" s="156"/>
      <c r="FY294" s="156"/>
      <c r="FZ294" s="156"/>
      <c r="GA294" s="156"/>
      <c r="GB294" s="156"/>
      <c r="GC294" s="156"/>
      <c r="GD294" s="156"/>
      <c r="GE294" s="156"/>
      <c r="GF294" s="156"/>
      <c r="GG294" s="156"/>
      <c r="GH294" s="156"/>
      <c r="GI294" s="156"/>
      <c r="GJ294" s="156"/>
      <c r="GK294" s="156"/>
      <c r="GL294" s="156"/>
      <c r="GM294" s="156"/>
      <c r="GN294" s="156"/>
      <c r="GO294" s="156"/>
      <c r="GP294" s="156"/>
      <c r="GQ294" s="156"/>
      <c r="GR294" s="156"/>
      <c r="GS294" s="156"/>
      <c r="GT294" s="156"/>
      <c r="GU294" s="156"/>
      <c r="GV294" s="156"/>
      <c r="GW294" s="156"/>
      <c r="GX294" s="156"/>
      <c r="GY294" s="156"/>
      <c r="GZ294" s="156"/>
      <c r="HA294" s="156"/>
      <c r="HB294" s="156"/>
      <c r="HC294" s="156"/>
      <c r="HD294" s="156"/>
      <c r="HE294" s="156"/>
      <c r="HF294" s="156"/>
      <c r="HG294" s="156"/>
      <c r="HH294" s="156"/>
      <c r="HI294" s="156"/>
      <c r="HJ294" s="156"/>
      <c r="HK294" s="156"/>
      <c r="HL294" s="156"/>
      <c r="HM294" s="156"/>
      <c r="HN294" s="156"/>
      <c r="HO294" s="156"/>
      <c r="HP294" s="156"/>
      <c r="HQ294" s="156"/>
      <c r="HR294" s="156"/>
      <c r="HS294" s="156"/>
      <c r="HT294" s="156"/>
      <c r="HU294" s="156"/>
      <c r="HV294" s="156"/>
      <c r="HW294" s="156"/>
      <c r="HX294" s="156"/>
      <c r="HY294" s="156"/>
      <c r="HZ294" s="156"/>
      <c r="IA294" s="156"/>
      <c r="IB294" s="156"/>
      <c r="IC294" s="156"/>
      <c r="ID294" s="156"/>
      <c r="IE294" s="156"/>
      <c r="IF294" s="156"/>
      <c r="IG294" s="156"/>
      <c r="IH294" s="156"/>
      <c r="II294" s="156"/>
      <c r="IJ294" s="156"/>
      <c r="IK294" s="156"/>
      <c r="IL294" s="156"/>
      <c r="IM294" s="156"/>
      <c r="IN294" s="156"/>
      <c r="IO294" s="156"/>
      <c r="IP294" s="156"/>
      <c r="IQ294" s="156"/>
      <c r="IR294" s="156"/>
      <c r="IS294" s="156"/>
      <c r="IT294" s="156"/>
      <c r="IU294" s="156"/>
      <c r="IV294" s="156"/>
      <c r="IW294" s="156"/>
    </row>
    <row r="295" customFormat="false" ht="12.75" hidden="false" customHeight="false" outlineLevel="0" collapsed="false">
      <c r="AH295" s="149"/>
      <c r="AI295" s="149"/>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49"/>
      <c r="BM295" s="149"/>
      <c r="BN295" s="149"/>
      <c r="BO295" s="149"/>
      <c r="BP295" s="149"/>
      <c r="BQ295" s="149"/>
      <c r="BR295" s="149"/>
      <c r="BS295" s="149"/>
      <c r="BT295" s="149"/>
      <c r="BU295" s="149"/>
      <c r="BV295" s="149"/>
      <c r="BW295" s="149"/>
      <c r="BX295" s="149"/>
      <c r="BY295" s="149"/>
      <c r="BZ295" s="149"/>
      <c r="CA295" s="149"/>
      <c r="CB295" s="149"/>
      <c r="CC295" s="149"/>
      <c r="CD295" s="149"/>
      <c r="CE295" s="149"/>
      <c r="CF295" s="149"/>
      <c r="CG295" s="149"/>
      <c r="CH295" s="149"/>
      <c r="CI295" s="149"/>
      <c r="CJ295" s="149"/>
      <c r="CK295" s="149"/>
      <c r="CL295" s="149"/>
      <c r="CM295" s="149"/>
      <c r="CN295" s="149"/>
      <c r="CO295" s="149"/>
      <c r="CP295" s="149"/>
      <c r="CQ295" s="149"/>
      <c r="CR295" s="149"/>
      <c r="CS295" s="149"/>
      <c r="CT295" s="149"/>
      <c r="CU295" s="149"/>
      <c r="CV295" s="149"/>
      <c r="CW295" s="149"/>
      <c r="CX295" s="149"/>
      <c r="CY295" s="149"/>
      <c r="CZ295" s="149"/>
      <c r="DA295" s="149"/>
      <c r="DB295" s="149"/>
      <c r="DC295" s="149"/>
      <c r="DD295" s="149"/>
      <c r="DE295" s="149"/>
      <c r="DF295" s="149"/>
      <c r="DG295" s="149"/>
      <c r="DH295" s="149"/>
      <c r="DI295" s="149"/>
      <c r="DJ295" s="149"/>
      <c r="DK295" s="149"/>
      <c r="DL295" s="149"/>
      <c r="DM295" s="149"/>
      <c r="DN295" s="149"/>
      <c r="DO295" s="149"/>
      <c r="DP295" s="149"/>
      <c r="DQ295" s="149"/>
      <c r="DR295" s="149"/>
      <c r="DS295" s="149"/>
      <c r="DT295" s="149"/>
      <c r="DU295" s="149"/>
      <c r="DV295" s="149"/>
      <c r="DW295" s="149"/>
      <c r="DX295" s="149"/>
      <c r="DY295" s="149"/>
      <c r="DZ295" s="149"/>
      <c r="EA295" s="149"/>
      <c r="EB295" s="149"/>
      <c r="EC295" s="149"/>
      <c r="ED295" s="149"/>
      <c r="EE295" s="149"/>
      <c r="EF295" s="149"/>
      <c r="EG295" s="149"/>
      <c r="EH295" s="149"/>
      <c r="EI295" s="149"/>
      <c r="EJ295" s="149"/>
      <c r="EK295" s="149"/>
      <c r="EL295" s="149"/>
      <c r="EM295" s="149"/>
      <c r="EN295" s="149"/>
      <c r="EO295" s="149"/>
      <c r="EP295" s="149"/>
      <c r="EQ295" s="149"/>
      <c r="ER295" s="149"/>
      <c r="ES295" s="149"/>
      <c r="ET295" s="149"/>
      <c r="EU295" s="149"/>
      <c r="EV295" s="149"/>
      <c r="EW295" s="149"/>
      <c r="EX295" s="149"/>
      <c r="EY295" s="149"/>
      <c r="EZ295" s="149"/>
      <c r="FA295" s="149"/>
      <c r="FB295" s="149"/>
      <c r="FC295" s="149"/>
      <c r="FD295" s="149"/>
      <c r="FE295" s="149"/>
      <c r="FF295" s="149"/>
      <c r="FG295" s="149"/>
      <c r="FH295" s="149"/>
      <c r="FI295" s="149"/>
      <c r="FJ295" s="149"/>
      <c r="FK295" s="149"/>
      <c r="FL295" s="149"/>
      <c r="FM295" s="149"/>
      <c r="FN295" s="149"/>
      <c r="FO295" s="149"/>
      <c r="FP295" s="149"/>
      <c r="FQ295" s="149"/>
      <c r="FR295" s="149"/>
      <c r="FS295" s="149"/>
      <c r="FT295" s="149"/>
      <c r="FU295" s="149"/>
      <c r="FV295" s="149"/>
      <c r="FW295" s="149"/>
      <c r="FX295" s="149"/>
      <c r="FY295" s="149"/>
      <c r="FZ295" s="149"/>
      <c r="GA295" s="149"/>
      <c r="GB295" s="149"/>
      <c r="GC295" s="149"/>
      <c r="GD295" s="149"/>
      <c r="GE295" s="149"/>
      <c r="GF295" s="149"/>
      <c r="GG295" s="149"/>
      <c r="GH295" s="149"/>
      <c r="GI295" s="149"/>
      <c r="GJ295" s="149"/>
      <c r="GK295" s="149"/>
      <c r="GL295" s="149"/>
      <c r="GM295" s="149"/>
      <c r="GN295" s="149"/>
      <c r="GO295" s="149"/>
      <c r="GP295" s="149"/>
      <c r="GQ295" s="149"/>
      <c r="GR295" s="149"/>
      <c r="GS295" s="149"/>
      <c r="GT295" s="149"/>
      <c r="GU295" s="149"/>
      <c r="GV295" s="149"/>
      <c r="GW295" s="149"/>
      <c r="GX295" s="149"/>
      <c r="GY295" s="149"/>
      <c r="GZ295" s="149"/>
      <c r="HA295" s="149"/>
      <c r="HB295" s="149"/>
      <c r="HC295" s="149"/>
      <c r="HD295" s="149"/>
      <c r="HE295" s="149"/>
      <c r="HF295" s="149"/>
      <c r="HG295" s="149"/>
      <c r="HH295" s="149"/>
      <c r="HI295" s="149"/>
      <c r="HJ295" s="149"/>
      <c r="HK295" s="149"/>
      <c r="HL295" s="149"/>
      <c r="HM295" s="149"/>
      <c r="HN295" s="149"/>
      <c r="HO295" s="149"/>
      <c r="HP295" s="149"/>
      <c r="HQ295" s="149"/>
      <c r="HR295" s="149"/>
      <c r="HS295" s="149"/>
      <c r="HT295" s="149"/>
      <c r="HU295" s="149"/>
      <c r="HV295" s="149"/>
      <c r="HW295" s="149"/>
      <c r="HX295" s="149"/>
      <c r="HY295" s="149"/>
      <c r="HZ295" s="149"/>
      <c r="IA295" s="149"/>
      <c r="IB295" s="149"/>
      <c r="IC295" s="149"/>
      <c r="ID295" s="149"/>
      <c r="IE295" s="149"/>
      <c r="IF295" s="149"/>
      <c r="IG295" s="149"/>
      <c r="IH295" s="149"/>
      <c r="II295" s="149"/>
      <c r="IJ295" s="149"/>
      <c r="IK295" s="149"/>
      <c r="IL295" s="149"/>
      <c r="IM295" s="149"/>
      <c r="IN295" s="149"/>
      <c r="IO295" s="149"/>
      <c r="IP295" s="149"/>
      <c r="IQ295" s="149"/>
      <c r="IR295" s="149"/>
      <c r="IS295" s="149"/>
      <c r="IT295" s="149"/>
      <c r="IU295" s="149"/>
      <c r="IV295" s="149"/>
      <c r="IW295" s="149"/>
    </row>
    <row r="296" customFormat="false" ht="12.75" hidden="false" customHeight="false" outlineLevel="0" collapsed="false">
      <c r="AH296" s="149"/>
      <c r="AI296" s="149"/>
      <c r="AJ296" s="149"/>
      <c r="AK296" s="149"/>
      <c r="AL296" s="149"/>
      <c r="AM296" s="149"/>
      <c r="AN296" s="149"/>
      <c r="AO296" s="149"/>
      <c r="AP296" s="149"/>
      <c r="AQ296" s="149"/>
      <c r="AR296" s="149"/>
      <c r="AS296" s="149"/>
      <c r="AT296" s="149"/>
      <c r="AU296" s="149"/>
      <c r="AV296" s="149"/>
      <c r="AW296" s="149"/>
      <c r="AX296" s="149"/>
      <c r="AY296" s="149"/>
      <c r="AZ296" s="149"/>
      <c r="BA296" s="149"/>
      <c r="BB296" s="149"/>
      <c r="BC296" s="149"/>
      <c r="BD296" s="149"/>
      <c r="BE296" s="149"/>
      <c r="BF296" s="149"/>
      <c r="BG296" s="149"/>
      <c r="BH296" s="149"/>
      <c r="BI296" s="149"/>
      <c r="BJ296" s="149"/>
      <c r="BK296" s="149"/>
      <c r="BL296" s="149"/>
      <c r="BM296" s="149"/>
      <c r="BN296" s="149"/>
      <c r="BO296" s="149"/>
      <c r="BP296" s="149"/>
      <c r="BQ296" s="149"/>
      <c r="BR296" s="149"/>
      <c r="BS296" s="149"/>
      <c r="BT296" s="149"/>
      <c r="BU296" s="149"/>
      <c r="BV296" s="149"/>
      <c r="BW296" s="149"/>
      <c r="BX296" s="149"/>
      <c r="BY296" s="149"/>
      <c r="BZ296" s="149"/>
      <c r="CA296" s="149"/>
      <c r="CB296" s="149"/>
      <c r="CC296" s="149"/>
      <c r="CD296" s="149"/>
      <c r="CE296" s="149"/>
      <c r="CF296" s="149"/>
      <c r="CG296" s="149"/>
      <c r="CH296" s="149"/>
      <c r="CI296" s="149"/>
      <c r="CJ296" s="149"/>
      <c r="CK296" s="149"/>
      <c r="CL296" s="149"/>
      <c r="CM296" s="149"/>
      <c r="CN296" s="149"/>
      <c r="CO296" s="149"/>
      <c r="CP296" s="149"/>
      <c r="CQ296" s="149"/>
      <c r="CR296" s="149"/>
      <c r="CS296" s="149"/>
      <c r="CT296" s="149"/>
      <c r="CU296" s="149"/>
      <c r="CV296" s="149"/>
      <c r="CW296" s="149"/>
      <c r="CX296" s="149"/>
      <c r="CY296" s="149"/>
      <c r="CZ296" s="149"/>
      <c r="DA296" s="149"/>
      <c r="DB296" s="149"/>
      <c r="DC296" s="149"/>
      <c r="DD296" s="149"/>
      <c r="DE296" s="149"/>
      <c r="DF296" s="149"/>
      <c r="DG296" s="149"/>
      <c r="DH296" s="149"/>
      <c r="DI296" s="149"/>
      <c r="DJ296" s="149"/>
      <c r="DK296" s="149"/>
      <c r="DL296" s="149"/>
      <c r="DM296" s="149"/>
      <c r="DN296" s="149"/>
      <c r="DO296" s="149"/>
      <c r="DP296" s="149"/>
      <c r="DQ296" s="149"/>
      <c r="DR296" s="149"/>
      <c r="DS296" s="149"/>
      <c r="DT296" s="149"/>
      <c r="DU296" s="149"/>
      <c r="DV296" s="149"/>
      <c r="DW296" s="149"/>
      <c r="DX296" s="149"/>
      <c r="DY296" s="149"/>
      <c r="DZ296" s="149"/>
      <c r="EA296" s="149"/>
      <c r="EB296" s="149"/>
      <c r="EC296" s="149"/>
      <c r="ED296" s="149"/>
      <c r="EE296" s="149"/>
      <c r="EF296" s="149"/>
      <c r="EG296" s="149"/>
      <c r="EH296" s="149"/>
      <c r="EI296" s="149"/>
      <c r="EJ296" s="149"/>
      <c r="EK296" s="149"/>
      <c r="EL296" s="149"/>
      <c r="EM296" s="149"/>
      <c r="EN296" s="149"/>
      <c r="EO296" s="149"/>
      <c r="EP296" s="149"/>
      <c r="EQ296" s="149"/>
      <c r="ER296" s="149"/>
      <c r="ES296" s="149"/>
      <c r="ET296" s="149"/>
      <c r="EU296" s="149"/>
      <c r="EV296" s="149"/>
      <c r="EW296" s="149"/>
      <c r="EX296" s="149"/>
      <c r="EY296" s="149"/>
      <c r="EZ296" s="149"/>
      <c r="FA296" s="149"/>
      <c r="FB296" s="149"/>
      <c r="FC296" s="149"/>
      <c r="FD296" s="149"/>
      <c r="FE296" s="149"/>
      <c r="FF296" s="149"/>
      <c r="FG296" s="149"/>
      <c r="FH296" s="149"/>
      <c r="FI296" s="149"/>
      <c r="FJ296" s="149"/>
      <c r="FK296" s="149"/>
      <c r="FL296" s="149"/>
      <c r="FM296" s="149"/>
      <c r="FN296" s="149"/>
      <c r="FO296" s="149"/>
      <c r="FP296" s="149"/>
      <c r="FQ296" s="149"/>
      <c r="FR296" s="149"/>
      <c r="FS296" s="149"/>
      <c r="FT296" s="149"/>
      <c r="FU296" s="149"/>
      <c r="FV296" s="149"/>
      <c r="FW296" s="149"/>
      <c r="FX296" s="149"/>
      <c r="FY296" s="149"/>
      <c r="FZ296" s="149"/>
      <c r="GA296" s="149"/>
      <c r="GB296" s="149"/>
      <c r="GC296" s="149"/>
      <c r="GD296" s="149"/>
      <c r="GE296" s="149"/>
      <c r="GF296" s="149"/>
      <c r="GG296" s="149"/>
      <c r="GH296" s="149"/>
      <c r="GI296" s="149"/>
      <c r="GJ296" s="149"/>
      <c r="GK296" s="149"/>
      <c r="GL296" s="149"/>
      <c r="GM296" s="149"/>
      <c r="GN296" s="149"/>
      <c r="GO296" s="149"/>
      <c r="GP296" s="149"/>
      <c r="GQ296" s="149"/>
      <c r="GR296" s="149"/>
      <c r="GS296" s="149"/>
      <c r="GT296" s="149"/>
      <c r="GU296" s="149"/>
      <c r="GV296" s="149"/>
      <c r="GW296" s="149"/>
      <c r="GX296" s="149"/>
      <c r="GY296" s="149"/>
      <c r="GZ296" s="149"/>
      <c r="HA296" s="149"/>
      <c r="HB296" s="149"/>
      <c r="HC296" s="149"/>
      <c r="HD296" s="149"/>
      <c r="HE296" s="149"/>
      <c r="HF296" s="149"/>
      <c r="HG296" s="149"/>
      <c r="HH296" s="149"/>
      <c r="HI296" s="149"/>
      <c r="HJ296" s="149"/>
      <c r="HK296" s="149"/>
      <c r="HL296" s="149"/>
      <c r="HM296" s="149"/>
      <c r="HN296" s="149"/>
      <c r="HO296" s="149"/>
      <c r="HP296" s="149"/>
      <c r="HQ296" s="149"/>
      <c r="HR296" s="149"/>
      <c r="HS296" s="149"/>
      <c r="HT296" s="149"/>
      <c r="HU296" s="149"/>
      <c r="HV296" s="149"/>
      <c r="HW296" s="149"/>
      <c r="HX296" s="149"/>
      <c r="HY296" s="149"/>
      <c r="HZ296" s="149"/>
      <c r="IA296" s="149"/>
      <c r="IB296" s="149"/>
      <c r="IC296" s="149"/>
      <c r="ID296" s="149"/>
      <c r="IE296" s="149"/>
      <c r="IF296" s="149"/>
      <c r="IG296" s="149"/>
      <c r="IH296" s="149"/>
      <c r="II296" s="149"/>
      <c r="IJ296" s="149"/>
      <c r="IK296" s="149"/>
      <c r="IL296" s="149"/>
      <c r="IM296" s="149"/>
      <c r="IN296" s="149"/>
      <c r="IO296" s="149"/>
      <c r="IP296" s="149"/>
      <c r="IQ296" s="149"/>
      <c r="IR296" s="149"/>
      <c r="IS296" s="149"/>
      <c r="IT296" s="149"/>
      <c r="IU296" s="149"/>
      <c r="IV296" s="149"/>
      <c r="IW296" s="149"/>
    </row>
    <row r="297" customFormat="false" ht="12.75" hidden="false" customHeight="false" outlineLevel="0" collapsed="false">
      <c r="AH297" s="149"/>
      <c r="AI297" s="149"/>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c r="BI297" s="149"/>
      <c r="BJ297" s="149"/>
      <c r="BK297" s="149"/>
      <c r="BL297" s="149"/>
      <c r="BM297" s="149"/>
      <c r="BN297" s="149"/>
      <c r="BO297" s="149"/>
      <c r="BP297" s="149"/>
      <c r="BQ297" s="149"/>
      <c r="BR297" s="149"/>
      <c r="BS297" s="149"/>
      <c r="BT297" s="149"/>
      <c r="BU297" s="149"/>
      <c r="BV297" s="149"/>
      <c r="BW297" s="149"/>
      <c r="BX297" s="149"/>
      <c r="BY297" s="149"/>
      <c r="BZ297" s="149"/>
      <c r="CA297" s="149"/>
      <c r="CB297" s="149"/>
      <c r="CC297" s="149"/>
      <c r="CD297" s="149"/>
      <c r="CE297" s="149"/>
      <c r="CF297" s="149"/>
      <c r="CG297" s="149"/>
      <c r="CH297" s="149"/>
      <c r="CI297" s="149"/>
      <c r="CJ297" s="149"/>
      <c r="CK297" s="149"/>
      <c r="CL297" s="149"/>
      <c r="CM297" s="149"/>
      <c r="CN297" s="149"/>
      <c r="CO297" s="149"/>
      <c r="CP297" s="149"/>
      <c r="CQ297" s="149"/>
      <c r="CR297" s="149"/>
      <c r="CS297" s="149"/>
      <c r="CT297" s="149"/>
      <c r="CU297" s="149"/>
      <c r="CV297" s="149"/>
      <c r="CW297" s="149"/>
      <c r="CX297" s="149"/>
      <c r="CY297" s="149"/>
      <c r="CZ297" s="149"/>
      <c r="DA297" s="149"/>
      <c r="DB297" s="149"/>
      <c r="DC297" s="149"/>
      <c r="DD297" s="149"/>
      <c r="DE297" s="149"/>
      <c r="DF297" s="149"/>
      <c r="DG297" s="149"/>
      <c r="DH297" s="149"/>
      <c r="DI297" s="149"/>
      <c r="DJ297" s="149"/>
      <c r="DK297" s="149"/>
      <c r="DL297" s="149"/>
      <c r="DM297" s="149"/>
      <c r="DN297" s="149"/>
      <c r="DO297" s="149"/>
      <c r="DP297" s="149"/>
      <c r="DQ297" s="149"/>
      <c r="DR297" s="149"/>
      <c r="DS297" s="149"/>
      <c r="DT297" s="149"/>
      <c r="DU297" s="149"/>
      <c r="DV297" s="149"/>
      <c r="DW297" s="149"/>
      <c r="DX297" s="149"/>
      <c r="DY297" s="149"/>
      <c r="DZ297" s="149"/>
      <c r="EA297" s="149"/>
      <c r="EB297" s="149"/>
      <c r="EC297" s="149"/>
      <c r="ED297" s="149"/>
      <c r="EE297" s="149"/>
      <c r="EF297" s="149"/>
      <c r="EG297" s="149"/>
      <c r="EH297" s="149"/>
      <c r="EI297" s="149"/>
      <c r="EJ297" s="149"/>
      <c r="EK297" s="149"/>
      <c r="EL297" s="149"/>
      <c r="EM297" s="149"/>
      <c r="EN297" s="149"/>
      <c r="EO297" s="149"/>
      <c r="EP297" s="149"/>
      <c r="EQ297" s="149"/>
      <c r="ER297" s="149"/>
      <c r="ES297" s="149"/>
      <c r="ET297" s="149"/>
      <c r="EU297" s="149"/>
      <c r="EV297" s="149"/>
      <c r="EW297" s="149"/>
      <c r="EX297" s="149"/>
      <c r="EY297" s="149"/>
      <c r="EZ297" s="149"/>
      <c r="FA297" s="149"/>
      <c r="FB297" s="149"/>
      <c r="FC297" s="149"/>
      <c r="FD297" s="149"/>
      <c r="FE297" s="149"/>
      <c r="FF297" s="149"/>
      <c r="FG297" s="149"/>
      <c r="FH297" s="149"/>
      <c r="FI297" s="149"/>
      <c r="FJ297" s="149"/>
      <c r="FK297" s="149"/>
      <c r="FL297" s="149"/>
      <c r="FM297" s="149"/>
      <c r="FN297" s="149"/>
      <c r="FO297" s="149"/>
      <c r="FP297" s="149"/>
      <c r="FQ297" s="149"/>
      <c r="FR297" s="149"/>
      <c r="FS297" s="149"/>
      <c r="FT297" s="149"/>
      <c r="FU297" s="149"/>
      <c r="FV297" s="149"/>
      <c r="FW297" s="149"/>
      <c r="FX297" s="149"/>
      <c r="FY297" s="149"/>
      <c r="FZ297" s="149"/>
      <c r="GA297" s="149"/>
      <c r="GB297" s="149"/>
      <c r="GC297" s="149"/>
      <c r="GD297" s="149"/>
      <c r="GE297" s="149"/>
      <c r="GF297" s="149"/>
      <c r="GG297" s="149"/>
      <c r="GH297" s="149"/>
      <c r="GI297" s="149"/>
      <c r="GJ297" s="149"/>
      <c r="GK297" s="149"/>
      <c r="GL297" s="149"/>
      <c r="GM297" s="149"/>
      <c r="GN297" s="149"/>
      <c r="GO297" s="149"/>
      <c r="GP297" s="149"/>
      <c r="GQ297" s="149"/>
      <c r="GR297" s="149"/>
      <c r="GS297" s="149"/>
      <c r="GT297" s="149"/>
      <c r="GU297" s="149"/>
      <c r="GV297" s="149"/>
      <c r="GW297" s="149"/>
      <c r="GX297" s="149"/>
      <c r="GY297" s="149"/>
      <c r="GZ297" s="149"/>
      <c r="HA297" s="149"/>
      <c r="HB297" s="149"/>
      <c r="HC297" s="149"/>
      <c r="HD297" s="149"/>
      <c r="HE297" s="149"/>
      <c r="HF297" s="149"/>
      <c r="HG297" s="149"/>
      <c r="HH297" s="149"/>
      <c r="HI297" s="149"/>
      <c r="HJ297" s="149"/>
      <c r="HK297" s="149"/>
      <c r="HL297" s="149"/>
      <c r="HM297" s="149"/>
      <c r="HN297" s="149"/>
      <c r="HO297" s="149"/>
      <c r="HP297" s="149"/>
      <c r="HQ297" s="149"/>
      <c r="HR297" s="149"/>
      <c r="HS297" s="149"/>
      <c r="HT297" s="149"/>
      <c r="HU297" s="149"/>
      <c r="HV297" s="149"/>
      <c r="HW297" s="149"/>
      <c r="HX297" s="149"/>
      <c r="HY297" s="149"/>
      <c r="HZ297" s="149"/>
      <c r="IA297" s="149"/>
      <c r="IB297" s="149"/>
      <c r="IC297" s="149"/>
      <c r="ID297" s="149"/>
      <c r="IE297" s="149"/>
      <c r="IF297" s="149"/>
      <c r="IG297" s="149"/>
      <c r="IH297" s="149"/>
      <c r="II297" s="149"/>
      <c r="IJ297" s="149"/>
      <c r="IK297" s="149"/>
      <c r="IL297" s="149"/>
      <c r="IM297" s="149"/>
      <c r="IN297" s="149"/>
      <c r="IO297" s="149"/>
      <c r="IP297" s="149"/>
      <c r="IQ297" s="149"/>
      <c r="IR297" s="149"/>
      <c r="IS297" s="149"/>
      <c r="IT297" s="149"/>
      <c r="IU297" s="149"/>
      <c r="IV297" s="149"/>
      <c r="IW297" s="149"/>
    </row>
    <row r="298" customFormat="false" ht="12.75" hidden="false" customHeight="false" outlineLevel="0" collapsed="false">
      <c r="AH298" s="149"/>
      <c r="AI298" s="149"/>
      <c r="AJ298" s="149"/>
      <c r="AK298" s="149"/>
      <c r="AL298" s="149"/>
      <c r="AM298" s="149"/>
      <c r="AN298" s="149"/>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c r="BI298" s="149"/>
      <c r="BJ298" s="149"/>
      <c r="BK298" s="149"/>
      <c r="BL298" s="149"/>
      <c r="BM298" s="149"/>
      <c r="BN298" s="149"/>
      <c r="BO298" s="149"/>
      <c r="BP298" s="149"/>
      <c r="BQ298" s="149"/>
      <c r="BR298" s="149"/>
      <c r="BS298" s="149"/>
      <c r="BT298" s="149"/>
      <c r="BU298" s="149"/>
      <c r="BV298" s="149"/>
      <c r="BW298" s="149"/>
      <c r="BX298" s="149"/>
      <c r="BY298" s="149"/>
      <c r="BZ298" s="149"/>
      <c r="CA298" s="149"/>
      <c r="CB298" s="149"/>
      <c r="CC298" s="149"/>
      <c r="CD298" s="149"/>
      <c r="CE298" s="149"/>
      <c r="CF298" s="149"/>
      <c r="CG298" s="149"/>
      <c r="CH298" s="149"/>
      <c r="CI298" s="149"/>
      <c r="CJ298" s="149"/>
      <c r="CK298" s="149"/>
      <c r="CL298" s="149"/>
      <c r="CM298" s="149"/>
      <c r="CN298" s="149"/>
      <c r="CO298" s="149"/>
      <c r="CP298" s="149"/>
      <c r="CQ298" s="149"/>
      <c r="CR298" s="149"/>
      <c r="CS298" s="149"/>
      <c r="CT298" s="149"/>
      <c r="CU298" s="149"/>
      <c r="CV298" s="149"/>
      <c r="CW298" s="149"/>
      <c r="CX298" s="149"/>
      <c r="CY298" s="149"/>
      <c r="CZ298" s="149"/>
      <c r="DA298" s="149"/>
      <c r="DB298" s="149"/>
      <c r="DC298" s="149"/>
      <c r="DD298" s="149"/>
      <c r="DE298" s="149"/>
      <c r="DF298" s="149"/>
      <c r="DG298" s="149"/>
      <c r="DH298" s="149"/>
      <c r="DI298" s="149"/>
      <c r="DJ298" s="149"/>
      <c r="DK298" s="149"/>
      <c r="DL298" s="149"/>
      <c r="DM298" s="149"/>
      <c r="DN298" s="149"/>
      <c r="DO298" s="149"/>
      <c r="DP298" s="149"/>
      <c r="DQ298" s="149"/>
      <c r="DR298" s="149"/>
      <c r="DS298" s="149"/>
      <c r="DT298" s="149"/>
      <c r="DU298" s="149"/>
      <c r="DV298" s="149"/>
      <c r="DW298" s="149"/>
      <c r="DX298" s="149"/>
      <c r="DY298" s="149"/>
      <c r="DZ298" s="149"/>
      <c r="EA298" s="149"/>
      <c r="EB298" s="149"/>
      <c r="EC298" s="149"/>
      <c r="ED298" s="149"/>
      <c r="EE298" s="149"/>
      <c r="EF298" s="149"/>
      <c r="EG298" s="149"/>
      <c r="EH298" s="149"/>
      <c r="EI298" s="149"/>
      <c r="EJ298" s="149"/>
      <c r="EK298" s="149"/>
      <c r="EL298" s="149"/>
      <c r="EM298" s="149"/>
      <c r="EN298" s="149"/>
      <c r="EO298" s="149"/>
      <c r="EP298" s="149"/>
      <c r="EQ298" s="149"/>
      <c r="ER298" s="149"/>
      <c r="ES298" s="149"/>
      <c r="ET298" s="149"/>
      <c r="EU298" s="149"/>
      <c r="EV298" s="149"/>
      <c r="EW298" s="149"/>
      <c r="EX298" s="149"/>
      <c r="EY298" s="149"/>
      <c r="EZ298" s="149"/>
      <c r="FA298" s="149"/>
      <c r="FB298" s="149"/>
      <c r="FC298" s="149"/>
      <c r="FD298" s="149"/>
      <c r="FE298" s="149"/>
      <c r="FF298" s="149"/>
      <c r="FG298" s="149"/>
      <c r="FH298" s="149"/>
      <c r="FI298" s="149"/>
      <c r="FJ298" s="149"/>
      <c r="FK298" s="149"/>
      <c r="FL298" s="149"/>
      <c r="FM298" s="149"/>
      <c r="FN298" s="149"/>
      <c r="FO298" s="149"/>
      <c r="FP298" s="149"/>
      <c r="FQ298" s="149"/>
      <c r="FR298" s="149"/>
      <c r="FS298" s="149"/>
      <c r="FT298" s="149"/>
      <c r="FU298" s="149"/>
      <c r="FV298" s="149"/>
      <c r="FW298" s="149"/>
      <c r="FX298" s="149"/>
      <c r="FY298" s="149"/>
      <c r="FZ298" s="149"/>
      <c r="GA298" s="149"/>
      <c r="GB298" s="149"/>
      <c r="GC298" s="149"/>
      <c r="GD298" s="149"/>
      <c r="GE298" s="149"/>
      <c r="GF298" s="149"/>
      <c r="GG298" s="149"/>
      <c r="GH298" s="149"/>
      <c r="GI298" s="149"/>
      <c r="GJ298" s="149"/>
      <c r="GK298" s="149"/>
      <c r="GL298" s="149"/>
      <c r="GM298" s="149"/>
      <c r="GN298" s="149"/>
      <c r="GO298" s="149"/>
      <c r="GP298" s="149"/>
      <c r="GQ298" s="149"/>
      <c r="GR298" s="149"/>
      <c r="GS298" s="149"/>
      <c r="GT298" s="149"/>
      <c r="GU298" s="149"/>
      <c r="GV298" s="149"/>
      <c r="GW298" s="149"/>
      <c r="GX298" s="149"/>
      <c r="GY298" s="149"/>
      <c r="GZ298" s="149"/>
      <c r="HA298" s="149"/>
      <c r="HB298" s="149"/>
      <c r="HC298" s="149"/>
      <c r="HD298" s="149"/>
      <c r="HE298" s="149"/>
      <c r="HF298" s="149"/>
      <c r="HG298" s="149"/>
      <c r="HH298" s="149"/>
      <c r="HI298" s="149"/>
      <c r="HJ298" s="149"/>
      <c r="HK298" s="149"/>
      <c r="HL298" s="149"/>
      <c r="HM298" s="149"/>
      <c r="HN298" s="149"/>
      <c r="HO298" s="149"/>
      <c r="HP298" s="149"/>
      <c r="HQ298" s="149"/>
      <c r="HR298" s="149"/>
      <c r="HS298" s="149"/>
      <c r="HT298" s="149"/>
      <c r="HU298" s="149"/>
      <c r="HV298" s="149"/>
      <c r="HW298" s="149"/>
      <c r="HX298" s="149"/>
      <c r="HY298" s="149"/>
      <c r="HZ298" s="149"/>
      <c r="IA298" s="149"/>
      <c r="IB298" s="149"/>
      <c r="IC298" s="149"/>
      <c r="ID298" s="149"/>
      <c r="IE298" s="149"/>
      <c r="IF298" s="149"/>
      <c r="IG298" s="149"/>
      <c r="IH298" s="149"/>
      <c r="II298" s="149"/>
      <c r="IJ298" s="149"/>
      <c r="IK298" s="149"/>
      <c r="IL298" s="149"/>
      <c r="IM298" s="149"/>
      <c r="IN298" s="149"/>
      <c r="IO298" s="149"/>
      <c r="IP298" s="149"/>
      <c r="IQ298" s="149"/>
      <c r="IR298" s="149"/>
      <c r="IS298" s="149"/>
      <c r="IT298" s="149"/>
      <c r="IU298" s="149"/>
      <c r="IV298" s="149"/>
      <c r="IW298" s="149"/>
    </row>
    <row r="299" customFormat="false" ht="12.75" hidden="false" customHeight="false" outlineLevel="0" collapsed="false">
      <c r="AH299" s="149"/>
      <c r="AI299" s="149"/>
      <c r="AJ299" s="149"/>
      <c r="AK299" s="149"/>
      <c r="AL299" s="149"/>
      <c r="AM299" s="149"/>
      <c r="AN299" s="149"/>
      <c r="AO299" s="149"/>
      <c r="AP299" s="149"/>
      <c r="AQ299" s="149"/>
      <c r="AR299" s="149"/>
      <c r="AS299" s="149"/>
      <c r="AT299" s="149"/>
      <c r="AU299" s="149"/>
      <c r="AV299" s="149"/>
      <c r="AW299" s="149"/>
      <c r="AX299" s="149"/>
      <c r="AY299" s="149"/>
      <c r="AZ299" s="149"/>
      <c r="BA299" s="149"/>
      <c r="BB299" s="149"/>
      <c r="BC299" s="149"/>
      <c r="BD299" s="149"/>
      <c r="BE299" s="149"/>
      <c r="BF299" s="149"/>
      <c r="BG299" s="149"/>
      <c r="BH299" s="149"/>
      <c r="BI299" s="149"/>
      <c r="BJ299" s="149"/>
      <c r="BK299" s="149"/>
      <c r="BL299" s="149"/>
      <c r="BM299" s="149"/>
      <c r="BN299" s="149"/>
      <c r="BO299" s="149"/>
      <c r="BP299" s="149"/>
      <c r="BQ299" s="149"/>
      <c r="BR299" s="149"/>
      <c r="BS299" s="149"/>
      <c r="BT299" s="149"/>
      <c r="BU299" s="149"/>
      <c r="BV299" s="149"/>
      <c r="BW299" s="149"/>
      <c r="BX299" s="149"/>
      <c r="BY299" s="149"/>
      <c r="BZ299" s="149"/>
      <c r="CA299" s="149"/>
      <c r="CB299" s="149"/>
      <c r="CC299" s="149"/>
      <c r="CD299" s="149"/>
      <c r="CE299" s="149"/>
      <c r="CF299" s="149"/>
      <c r="CG299" s="149"/>
      <c r="CH299" s="149"/>
      <c r="CI299" s="149"/>
      <c r="CJ299" s="149"/>
      <c r="CK299" s="149"/>
      <c r="CL299" s="149"/>
      <c r="CM299" s="149"/>
      <c r="CN299" s="149"/>
      <c r="CO299" s="149"/>
      <c r="CP299" s="149"/>
      <c r="CQ299" s="149"/>
      <c r="CR299" s="149"/>
      <c r="CS299" s="149"/>
      <c r="CT299" s="149"/>
      <c r="CU299" s="149"/>
      <c r="CV299" s="149"/>
      <c r="CW299" s="149"/>
      <c r="CX299" s="149"/>
      <c r="CY299" s="149"/>
      <c r="CZ299" s="149"/>
      <c r="DA299" s="149"/>
      <c r="DB299" s="149"/>
      <c r="DC299" s="149"/>
      <c r="DD299" s="149"/>
      <c r="DE299" s="149"/>
      <c r="DF299" s="149"/>
      <c r="DG299" s="149"/>
      <c r="DH299" s="149"/>
      <c r="DI299" s="149"/>
      <c r="DJ299" s="149"/>
      <c r="DK299" s="149"/>
      <c r="DL299" s="149"/>
      <c r="DM299" s="149"/>
      <c r="DN299" s="149"/>
      <c r="DO299" s="149"/>
      <c r="DP299" s="149"/>
      <c r="DQ299" s="149"/>
      <c r="DR299" s="149"/>
      <c r="DS299" s="149"/>
      <c r="DT299" s="149"/>
      <c r="DU299" s="149"/>
      <c r="DV299" s="149"/>
      <c r="DW299" s="149"/>
      <c r="DX299" s="149"/>
      <c r="DY299" s="149"/>
      <c r="DZ299" s="149"/>
      <c r="EA299" s="149"/>
      <c r="EB299" s="149"/>
      <c r="EC299" s="149"/>
      <c r="ED299" s="149"/>
      <c r="EE299" s="149"/>
      <c r="EF299" s="149"/>
      <c r="EG299" s="149"/>
      <c r="EH299" s="149"/>
      <c r="EI299" s="149"/>
      <c r="EJ299" s="149"/>
      <c r="EK299" s="149"/>
      <c r="EL299" s="149"/>
      <c r="EM299" s="149"/>
      <c r="EN299" s="149"/>
      <c r="EO299" s="149"/>
      <c r="EP299" s="149"/>
      <c r="EQ299" s="149"/>
      <c r="ER299" s="149"/>
      <c r="ES299" s="149"/>
      <c r="ET299" s="149"/>
      <c r="EU299" s="149"/>
      <c r="EV299" s="149"/>
      <c r="EW299" s="149"/>
      <c r="EX299" s="149"/>
      <c r="EY299" s="149"/>
      <c r="EZ299" s="149"/>
      <c r="FA299" s="149"/>
      <c r="FB299" s="149"/>
      <c r="FC299" s="149"/>
      <c r="FD299" s="149"/>
      <c r="FE299" s="149"/>
      <c r="FF299" s="149"/>
      <c r="FG299" s="149"/>
      <c r="FH299" s="149"/>
      <c r="FI299" s="149"/>
      <c r="FJ299" s="149"/>
      <c r="FK299" s="149"/>
      <c r="FL299" s="149"/>
      <c r="FM299" s="149"/>
      <c r="FN299" s="149"/>
      <c r="FO299" s="149"/>
      <c r="FP299" s="149"/>
      <c r="FQ299" s="149"/>
      <c r="FR299" s="149"/>
      <c r="FS299" s="149"/>
      <c r="FT299" s="149"/>
      <c r="FU299" s="149"/>
      <c r="FV299" s="149"/>
      <c r="FW299" s="149"/>
      <c r="FX299" s="149"/>
      <c r="FY299" s="149"/>
      <c r="FZ299" s="149"/>
      <c r="GA299" s="149"/>
      <c r="GB299" s="149"/>
      <c r="GC299" s="149"/>
      <c r="GD299" s="149"/>
      <c r="GE299" s="149"/>
      <c r="GF299" s="149"/>
      <c r="GG299" s="149"/>
      <c r="GH299" s="149"/>
      <c r="GI299" s="149"/>
      <c r="GJ299" s="149"/>
      <c r="GK299" s="149"/>
      <c r="GL299" s="149"/>
      <c r="GM299" s="149"/>
      <c r="GN299" s="149"/>
      <c r="GO299" s="149"/>
      <c r="GP299" s="149"/>
      <c r="GQ299" s="149"/>
      <c r="GR299" s="149"/>
      <c r="GS299" s="149"/>
      <c r="GT299" s="149"/>
      <c r="GU299" s="149"/>
      <c r="GV299" s="149"/>
      <c r="GW299" s="149"/>
      <c r="GX299" s="149"/>
      <c r="GY299" s="149"/>
      <c r="GZ299" s="149"/>
      <c r="HA299" s="149"/>
      <c r="HB299" s="149"/>
      <c r="HC299" s="149"/>
      <c r="HD299" s="149"/>
      <c r="HE299" s="149"/>
      <c r="HF299" s="149"/>
      <c r="HG299" s="149"/>
      <c r="HH299" s="149"/>
      <c r="HI299" s="149"/>
      <c r="HJ299" s="149"/>
      <c r="HK299" s="149"/>
      <c r="HL299" s="149"/>
      <c r="HM299" s="149"/>
      <c r="HN299" s="149"/>
      <c r="HO299" s="149"/>
      <c r="HP299" s="149"/>
      <c r="HQ299" s="149"/>
      <c r="HR299" s="149"/>
      <c r="HS299" s="149"/>
      <c r="HT299" s="149"/>
      <c r="HU299" s="149"/>
      <c r="HV299" s="149"/>
      <c r="HW299" s="149"/>
      <c r="HX299" s="149"/>
      <c r="HY299" s="149"/>
      <c r="HZ299" s="149"/>
      <c r="IA299" s="149"/>
      <c r="IB299" s="149"/>
      <c r="IC299" s="149"/>
      <c r="ID299" s="149"/>
      <c r="IE299" s="149"/>
      <c r="IF299" s="149"/>
      <c r="IG299" s="149"/>
      <c r="IH299" s="149"/>
      <c r="II299" s="149"/>
      <c r="IJ299" s="149"/>
      <c r="IK299" s="149"/>
      <c r="IL299" s="149"/>
      <c r="IM299" s="149"/>
      <c r="IN299" s="149"/>
      <c r="IO299" s="149"/>
      <c r="IP299" s="149"/>
      <c r="IQ299" s="149"/>
      <c r="IR299" s="149"/>
      <c r="IS299" s="149"/>
      <c r="IT299" s="149"/>
      <c r="IU299" s="149"/>
      <c r="IV299" s="149"/>
      <c r="IW299" s="149"/>
    </row>
    <row r="300" customFormat="false" ht="12.75" hidden="false" customHeight="false" outlineLevel="0" collapsed="false">
      <c r="AH300" s="149"/>
      <c r="AI300" s="149"/>
      <c r="AJ300" s="149"/>
      <c r="AK300" s="149"/>
      <c r="AL300" s="149"/>
      <c r="AM300" s="149"/>
      <c r="AN300" s="149"/>
      <c r="AO300" s="149"/>
      <c r="AP300" s="149"/>
      <c r="AQ300" s="149"/>
      <c r="AR300" s="149"/>
      <c r="AS300" s="149"/>
      <c r="AT300" s="149"/>
      <c r="AU300" s="149"/>
      <c r="AV300" s="149"/>
      <c r="AW300" s="149"/>
      <c r="AX300" s="149"/>
      <c r="AY300" s="149"/>
      <c r="AZ300" s="149"/>
      <c r="BA300" s="149"/>
      <c r="BB300" s="149"/>
      <c r="BC300" s="149"/>
      <c r="BD300" s="149"/>
      <c r="BE300" s="149"/>
      <c r="BF300" s="149"/>
      <c r="BG300" s="149"/>
      <c r="BH300" s="149"/>
      <c r="BI300" s="149"/>
      <c r="BJ300" s="149"/>
      <c r="BK300" s="149"/>
      <c r="BL300" s="149"/>
      <c r="BM300" s="149"/>
      <c r="BN300" s="149"/>
      <c r="BO300" s="149"/>
      <c r="BP300" s="149"/>
      <c r="BQ300" s="149"/>
      <c r="BR300" s="149"/>
      <c r="BS300" s="149"/>
      <c r="BT300" s="149"/>
      <c r="BU300" s="149"/>
      <c r="BV300" s="149"/>
      <c r="BW300" s="149"/>
      <c r="BX300" s="149"/>
      <c r="BY300" s="149"/>
      <c r="BZ300" s="149"/>
      <c r="CA300" s="149"/>
      <c r="CB300" s="149"/>
      <c r="CC300" s="149"/>
      <c r="CD300" s="149"/>
      <c r="CE300" s="149"/>
      <c r="CF300" s="149"/>
      <c r="CG300" s="149"/>
      <c r="CH300" s="149"/>
      <c r="CI300" s="149"/>
      <c r="CJ300" s="149"/>
      <c r="CK300" s="149"/>
      <c r="CL300" s="149"/>
      <c r="CM300" s="149"/>
      <c r="CN300" s="149"/>
      <c r="CO300" s="149"/>
      <c r="CP300" s="149"/>
      <c r="CQ300" s="149"/>
      <c r="CR300" s="149"/>
      <c r="CS300" s="149"/>
      <c r="CT300" s="149"/>
      <c r="CU300" s="149"/>
      <c r="CV300" s="149"/>
      <c r="CW300" s="149"/>
      <c r="CX300" s="149"/>
      <c r="CY300" s="149"/>
      <c r="CZ300" s="149"/>
      <c r="DA300" s="149"/>
      <c r="DB300" s="149"/>
      <c r="DC300" s="149"/>
      <c r="DD300" s="149"/>
      <c r="DE300" s="149"/>
      <c r="DF300" s="149"/>
      <c r="DG300" s="149"/>
      <c r="DH300" s="149"/>
      <c r="DI300" s="149"/>
      <c r="DJ300" s="149"/>
      <c r="DK300" s="149"/>
      <c r="DL300" s="149"/>
      <c r="DM300" s="149"/>
      <c r="DN300" s="149"/>
      <c r="DO300" s="149"/>
      <c r="DP300" s="149"/>
      <c r="DQ300" s="149"/>
      <c r="DR300" s="149"/>
      <c r="DS300" s="149"/>
      <c r="DT300" s="149"/>
      <c r="DU300" s="149"/>
      <c r="DV300" s="149"/>
      <c r="DW300" s="149"/>
      <c r="DX300" s="149"/>
      <c r="DY300" s="149"/>
      <c r="DZ300" s="149"/>
      <c r="EA300" s="149"/>
      <c r="EB300" s="149"/>
      <c r="EC300" s="149"/>
      <c r="ED300" s="149"/>
      <c r="EE300" s="149"/>
      <c r="EF300" s="149"/>
      <c r="EG300" s="149"/>
      <c r="EH300" s="149"/>
      <c r="EI300" s="149"/>
      <c r="EJ300" s="149"/>
      <c r="EK300" s="149"/>
      <c r="EL300" s="149"/>
      <c r="EM300" s="149"/>
      <c r="EN300" s="149"/>
      <c r="EO300" s="149"/>
      <c r="EP300" s="149"/>
      <c r="EQ300" s="149"/>
      <c r="ER300" s="149"/>
      <c r="ES300" s="149"/>
      <c r="ET300" s="149"/>
      <c r="EU300" s="149"/>
      <c r="EV300" s="149"/>
      <c r="EW300" s="149"/>
      <c r="EX300" s="149"/>
      <c r="EY300" s="149"/>
      <c r="EZ300" s="149"/>
      <c r="FA300" s="149"/>
      <c r="FB300" s="149"/>
      <c r="FC300" s="149"/>
      <c r="FD300" s="149"/>
      <c r="FE300" s="149"/>
      <c r="FF300" s="149"/>
      <c r="FG300" s="149"/>
      <c r="FH300" s="149"/>
      <c r="FI300" s="149"/>
      <c r="FJ300" s="149"/>
      <c r="FK300" s="149"/>
      <c r="FL300" s="149"/>
      <c r="FM300" s="149"/>
      <c r="FN300" s="149"/>
      <c r="FO300" s="149"/>
      <c r="FP300" s="149"/>
      <c r="FQ300" s="149"/>
      <c r="FR300" s="149"/>
      <c r="FS300" s="149"/>
      <c r="FT300" s="149"/>
      <c r="FU300" s="149"/>
      <c r="FV300" s="149"/>
      <c r="FW300" s="149"/>
      <c r="FX300" s="149"/>
      <c r="FY300" s="149"/>
      <c r="FZ300" s="149"/>
      <c r="GA300" s="149"/>
      <c r="GB300" s="149"/>
      <c r="GC300" s="149"/>
      <c r="GD300" s="149"/>
      <c r="GE300" s="149"/>
      <c r="GF300" s="149"/>
      <c r="GG300" s="149"/>
      <c r="GH300" s="149"/>
      <c r="GI300" s="149"/>
      <c r="GJ300" s="149"/>
      <c r="GK300" s="149"/>
      <c r="GL300" s="149"/>
      <c r="GM300" s="149"/>
      <c r="GN300" s="149"/>
      <c r="GO300" s="149"/>
      <c r="GP300" s="149"/>
      <c r="GQ300" s="149"/>
      <c r="GR300" s="149"/>
      <c r="GS300" s="149"/>
      <c r="GT300" s="149"/>
      <c r="GU300" s="149"/>
      <c r="GV300" s="149"/>
      <c r="GW300" s="149"/>
      <c r="GX300" s="149"/>
      <c r="GY300" s="149"/>
      <c r="GZ300" s="149"/>
      <c r="HA300" s="149"/>
      <c r="HB300" s="149"/>
      <c r="HC300" s="149"/>
      <c r="HD300" s="149"/>
      <c r="HE300" s="149"/>
      <c r="HF300" s="149"/>
      <c r="HG300" s="149"/>
      <c r="HH300" s="149"/>
      <c r="HI300" s="149"/>
      <c r="HJ300" s="149"/>
      <c r="HK300" s="149"/>
      <c r="HL300" s="149"/>
      <c r="HM300" s="149"/>
      <c r="HN300" s="149"/>
      <c r="HO300" s="149"/>
      <c r="HP300" s="149"/>
      <c r="HQ300" s="149"/>
      <c r="HR300" s="149"/>
      <c r="HS300" s="149"/>
      <c r="HT300" s="149"/>
      <c r="HU300" s="149"/>
      <c r="HV300" s="149"/>
      <c r="HW300" s="149"/>
      <c r="HX300" s="149"/>
      <c r="HY300" s="149"/>
      <c r="HZ300" s="149"/>
      <c r="IA300" s="149"/>
      <c r="IB300" s="149"/>
      <c r="IC300" s="149"/>
      <c r="ID300" s="149"/>
      <c r="IE300" s="149"/>
      <c r="IF300" s="149"/>
      <c r="IG300" s="149"/>
      <c r="IH300" s="149"/>
      <c r="II300" s="149"/>
      <c r="IJ300" s="149"/>
      <c r="IK300" s="149"/>
      <c r="IL300" s="149"/>
      <c r="IM300" s="149"/>
      <c r="IN300" s="149"/>
      <c r="IO300" s="149"/>
      <c r="IP300" s="149"/>
      <c r="IQ300" s="149"/>
      <c r="IR300" s="149"/>
      <c r="IS300" s="149"/>
      <c r="IT300" s="149"/>
      <c r="IU300" s="149"/>
      <c r="IV300" s="149"/>
      <c r="IW300" s="149"/>
    </row>
    <row r="301" customFormat="false" ht="12.75" hidden="false" customHeight="false" outlineLevel="0" collapsed="false">
      <c r="AH301" s="149"/>
      <c r="AI301" s="149"/>
      <c r="AJ301" s="149"/>
      <c r="AK301" s="149"/>
      <c r="AL301" s="149"/>
      <c r="AM301" s="149"/>
      <c r="AN301" s="149"/>
      <c r="AO301" s="149"/>
      <c r="AP301" s="149"/>
      <c r="AQ301" s="149"/>
      <c r="AR301" s="149"/>
      <c r="AS301" s="149"/>
      <c r="AT301" s="149"/>
      <c r="AU301" s="149"/>
      <c r="AV301" s="149"/>
      <c r="AW301" s="149"/>
      <c r="AX301" s="149"/>
      <c r="AY301" s="149"/>
      <c r="AZ301" s="149"/>
      <c r="BA301" s="149"/>
      <c r="BB301" s="149"/>
      <c r="BC301" s="149"/>
      <c r="BD301" s="149"/>
      <c r="BE301" s="149"/>
      <c r="BF301" s="149"/>
      <c r="BG301" s="149"/>
      <c r="BH301" s="149"/>
      <c r="BI301" s="149"/>
      <c r="BJ301" s="149"/>
      <c r="BK301" s="149"/>
      <c r="BL301" s="149"/>
      <c r="BM301" s="149"/>
      <c r="BN301" s="149"/>
      <c r="BO301" s="149"/>
      <c r="BP301" s="149"/>
      <c r="BQ301" s="149"/>
      <c r="BR301" s="149"/>
      <c r="BS301" s="149"/>
      <c r="BT301" s="149"/>
      <c r="BU301" s="149"/>
      <c r="BV301" s="149"/>
      <c r="BW301" s="149"/>
      <c r="BX301" s="149"/>
      <c r="BY301" s="149"/>
      <c r="BZ301" s="149"/>
      <c r="CA301" s="149"/>
      <c r="CB301" s="149"/>
      <c r="CC301" s="149"/>
      <c r="CD301" s="149"/>
      <c r="CE301" s="149"/>
      <c r="CF301" s="149"/>
      <c r="CG301" s="149"/>
      <c r="CH301" s="149"/>
      <c r="CI301" s="149"/>
      <c r="CJ301" s="149"/>
      <c r="CK301" s="149"/>
      <c r="CL301" s="149"/>
      <c r="CM301" s="149"/>
      <c r="CN301" s="149"/>
      <c r="CO301" s="149"/>
      <c r="CP301" s="149"/>
      <c r="CQ301" s="149"/>
      <c r="CR301" s="149"/>
      <c r="CS301" s="149"/>
      <c r="CT301" s="149"/>
      <c r="CU301" s="149"/>
      <c r="CV301" s="149"/>
      <c r="CW301" s="149"/>
      <c r="CX301" s="149"/>
      <c r="CY301" s="149"/>
      <c r="CZ301" s="149"/>
      <c r="DA301" s="149"/>
      <c r="DB301" s="149"/>
      <c r="DC301" s="149"/>
      <c r="DD301" s="149"/>
      <c r="DE301" s="149"/>
      <c r="DF301" s="149"/>
      <c r="DG301" s="149"/>
      <c r="DH301" s="149"/>
      <c r="DI301" s="149"/>
      <c r="DJ301" s="149"/>
      <c r="DK301" s="149"/>
      <c r="DL301" s="149"/>
      <c r="DM301" s="149"/>
      <c r="DN301" s="149"/>
      <c r="DO301" s="149"/>
      <c r="DP301" s="149"/>
      <c r="DQ301" s="149"/>
      <c r="DR301" s="149"/>
      <c r="DS301" s="149"/>
      <c r="DT301" s="149"/>
      <c r="DU301" s="149"/>
      <c r="DV301" s="149"/>
      <c r="DW301" s="149"/>
      <c r="DX301" s="149"/>
      <c r="DY301" s="149"/>
      <c r="DZ301" s="149"/>
      <c r="EA301" s="149"/>
      <c r="EB301" s="149"/>
      <c r="EC301" s="149"/>
      <c r="ED301" s="149"/>
      <c r="EE301" s="149"/>
      <c r="EF301" s="149"/>
      <c r="EG301" s="149"/>
      <c r="EH301" s="149"/>
      <c r="EI301" s="149"/>
      <c r="EJ301" s="149"/>
      <c r="EK301" s="149"/>
      <c r="EL301" s="149"/>
      <c r="EM301" s="149"/>
      <c r="EN301" s="149"/>
      <c r="EO301" s="149"/>
      <c r="EP301" s="149"/>
      <c r="EQ301" s="149"/>
      <c r="ER301" s="149"/>
      <c r="ES301" s="149"/>
      <c r="ET301" s="149"/>
      <c r="EU301" s="149"/>
      <c r="EV301" s="149"/>
      <c r="EW301" s="149"/>
      <c r="EX301" s="149"/>
      <c r="EY301" s="149"/>
      <c r="EZ301" s="149"/>
      <c r="FA301" s="149"/>
      <c r="FB301" s="149"/>
      <c r="FC301" s="149"/>
      <c r="FD301" s="149"/>
      <c r="FE301" s="149"/>
      <c r="FF301" s="149"/>
      <c r="FG301" s="149"/>
      <c r="FH301" s="149"/>
      <c r="FI301" s="149"/>
      <c r="FJ301" s="149"/>
      <c r="FK301" s="149"/>
      <c r="FL301" s="149"/>
      <c r="FM301" s="149"/>
      <c r="FN301" s="149"/>
      <c r="FO301" s="149"/>
      <c r="FP301" s="149"/>
      <c r="FQ301" s="149"/>
      <c r="FR301" s="149"/>
      <c r="FS301" s="149"/>
      <c r="FT301" s="149"/>
      <c r="FU301" s="149"/>
      <c r="FV301" s="149"/>
      <c r="FW301" s="149"/>
      <c r="FX301" s="149"/>
      <c r="FY301" s="149"/>
      <c r="FZ301" s="149"/>
      <c r="GA301" s="149"/>
      <c r="GB301" s="149"/>
      <c r="GC301" s="149"/>
      <c r="GD301" s="149"/>
      <c r="GE301" s="149"/>
      <c r="GF301" s="149"/>
      <c r="GG301" s="149"/>
      <c r="GH301" s="149"/>
      <c r="GI301" s="149"/>
      <c r="GJ301" s="149"/>
      <c r="GK301" s="149"/>
      <c r="GL301" s="149"/>
      <c r="GM301" s="149"/>
      <c r="GN301" s="149"/>
      <c r="GO301" s="149"/>
      <c r="GP301" s="149"/>
      <c r="GQ301" s="149"/>
      <c r="GR301" s="149"/>
      <c r="GS301" s="149"/>
      <c r="GT301" s="149"/>
      <c r="GU301" s="149"/>
      <c r="GV301" s="149"/>
      <c r="GW301" s="149"/>
      <c r="GX301" s="149"/>
      <c r="GY301" s="149"/>
      <c r="GZ301" s="149"/>
      <c r="HA301" s="149"/>
      <c r="HB301" s="149"/>
      <c r="HC301" s="149"/>
      <c r="HD301" s="149"/>
      <c r="HE301" s="149"/>
      <c r="HF301" s="149"/>
      <c r="HG301" s="149"/>
      <c r="HH301" s="149"/>
      <c r="HI301" s="149"/>
      <c r="HJ301" s="149"/>
      <c r="HK301" s="149"/>
      <c r="HL301" s="149"/>
      <c r="HM301" s="149"/>
      <c r="HN301" s="149"/>
      <c r="HO301" s="149"/>
      <c r="HP301" s="149"/>
      <c r="HQ301" s="149"/>
      <c r="HR301" s="149"/>
      <c r="HS301" s="149"/>
      <c r="HT301" s="149"/>
      <c r="HU301" s="149"/>
      <c r="HV301" s="149"/>
      <c r="HW301" s="149"/>
      <c r="HX301" s="149"/>
      <c r="HY301" s="149"/>
      <c r="HZ301" s="149"/>
      <c r="IA301" s="149"/>
      <c r="IB301" s="149"/>
      <c r="IC301" s="149"/>
      <c r="ID301" s="149"/>
      <c r="IE301" s="149"/>
      <c r="IF301" s="149"/>
      <c r="IG301" s="149"/>
      <c r="IH301" s="149"/>
      <c r="II301" s="149"/>
      <c r="IJ301" s="149"/>
      <c r="IK301" s="149"/>
      <c r="IL301" s="149"/>
      <c r="IM301" s="149"/>
      <c r="IN301" s="149"/>
      <c r="IO301" s="149"/>
      <c r="IP301" s="149"/>
      <c r="IQ301" s="149"/>
      <c r="IR301" s="149"/>
      <c r="IS301" s="149"/>
      <c r="IT301" s="149"/>
      <c r="IU301" s="149"/>
      <c r="IV301" s="149"/>
      <c r="IW301" s="149"/>
    </row>
    <row r="302" customFormat="false" ht="12.75" hidden="false" customHeight="false" outlineLevel="0" collapsed="false">
      <c r="AH302" s="159"/>
      <c r="AI302" s="159"/>
      <c r="AJ302" s="159"/>
      <c r="AK302" s="159"/>
      <c r="AL302" s="159"/>
      <c r="AM302" s="159"/>
      <c r="AN302" s="159"/>
      <c r="AO302" s="159"/>
      <c r="AP302" s="159"/>
      <c r="AQ302" s="159"/>
      <c r="AR302" s="159"/>
      <c r="AS302" s="159"/>
      <c r="AT302" s="159"/>
      <c r="AU302" s="159"/>
      <c r="AV302" s="159"/>
      <c r="AW302" s="159"/>
      <c r="AX302" s="159"/>
      <c r="AY302" s="159"/>
      <c r="AZ302" s="159"/>
      <c r="BA302" s="159"/>
      <c r="BB302" s="159"/>
      <c r="BC302" s="159"/>
      <c r="BD302" s="159"/>
      <c r="BE302" s="159"/>
      <c r="BF302" s="159"/>
      <c r="BG302" s="159"/>
      <c r="BH302" s="159"/>
      <c r="BI302" s="159"/>
      <c r="BJ302" s="159"/>
      <c r="BK302" s="159"/>
      <c r="BL302" s="159"/>
      <c r="BM302" s="159"/>
      <c r="BN302" s="159"/>
      <c r="BO302" s="159"/>
      <c r="BP302" s="159"/>
      <c r="BQ302" s="159"/>
      <c r="BR302" s="159"/>
      <c r="BS302" s="159"/>
      <c r="BT302" s="159"/>
      <c r="BU302" s="159"/>
      <c r="BV302" s="159"/>
      <c r="BW302" s="159"/>
      <c r="BX302" s="159"/>
      <c r="BY302" s="159"/>
      <c r="BZ302" s="159"/>
      <c r="CA302" s="159"/>
      <c r="CB302" s="159"/>
      <c r="CC302" s="159"/>
      <c r="CD302" s="159"/>
      <c r="CE302" s="159"/>
      <c r="CF302" s="159"/>
      <c r="CG302" s="159"/>
      <c r="CH302" s="159"/>
      <c r="CI302" s="159"/>
      <c r="CJ302" s="159"/>
      <c r="CK302" s="159"/>
      <c r="CL302" s="159"/>
      <c r="CM302" s="159"/>
      <c r="CN302" s="159"/>
      <c r="CO302" s="159"/>
      <c r="CP302" s="159"/>
      <c r="CQ302" s="159"/>
      <c r="CR302" s="159"/>
      <c r="CS302" s="159"/>
      <c r="CT302" s="159"/>
      <c r="CU302" s="159"/>
      <c r="CV302" s="159"/>
      <c r="CW302" s="159"/>
      <c r="CX302" s="159"/>
      <c r="CY302" s="159"/>
      <c r="CZ302" s="159"/>
      <c r="DA302" s="159"/>
      <c r="DB302" s="159"/>
      <c r="DC302" s="159"/>
      <c r="DD302" s="159"/>
      <c r="DE302" s="159"/>
      <c r="DF302" s="159"/>
      <c r="DG302" s="159"/>
      <c r="DH302" s="159"/>
      <c r="DI302" s="159"/>
      <c r="DJ302" s="159"/>
      <c r="DK302" s="159"/>
      <c r="DL302" s="159"/>
      <c r="DM302" s="159"/>
      <c r="DN302" s="159"/>
      <c r="DO302" s="159"/>
      <c r="DP302" s="159"/>
      <c r="DQ302" s="159"/>
      <c r="DR302" s="159"/>
      <c r="DS302" s="159"/>
      <c r="DT302" s="159"/>
      <c r="DU302" s="159"/>
      <c r="DV302" s="159"/>
      <c r="DW302" s="159"/>
      <c r="DX302" s="159"/>
      <c r="DY302" s="159"/>
      <c r="DZ302" s="159"/>
      <c r="EA302" s="159"/>
      <c r="EB302" s="159"/>
      <c r="EC302" s="159"/>
      <c r="ED302" s="159"/>
      <c r="EE302" s="159"/>
      <c r="EF302" s="159"/>
      <c r="EG302" s="159"/>
      <c r="EH302" s="159"/>
      <c r="EI302" s="159"/>
      <c r="EJ302" s="159"/>
      <c r="EK302" s="159"/>
      <c r="EL302" s="159"/>
      <c r="EM302" s="159"/>
      <c r="EN302" s="159"/>
      <c r="EO302" s="159"/>
      <c r="EP302" s="159"/>
      <c r="EQ302" s="159"/>
      <c r="ER302" s="159"/>
      <c r="ES302" s="159"/>
      <c r="ET302" s="159"/>
      <c r="EU302" s="159"/>
      <c r="EV302" s="159"/>
      <c r="EW302" s="159"/>
      <c r="EX302" s="159"/>
      <c r="EY302" s="159"/>
      <c r="EZ302" s="159"/>
      <c r="FA302" s="159"/>
      <c r="FB302" s="159"/>
      <c r="FC302" s="159"/>
      <c r="FD302" s="159"/>
      <c r="FE302" s="159"/>
      <c r="FF302" s="159"/>
      <c r="FG302" s="159"/>
      <c r="FH302" s="159"/>
      <c r="FI302" s="159"/>
      <c r="FJ302" s="159"/>
      <c r="FK302" s="159"/>
      <c r="FL302" s="159"/>
      <c r="FM302" s="159"/>
      <c r="FN302" s="159"/>
      <c r="FO302" s="159"/>
      <c r="FP302" s="159"/>
      <c r="FQ302" s="159"/>
      <c r="FR302" s="159"/>
      <c r="FS302" s="159"/>
      <c r="FT302" s="159"/>
      <c r="FU302" s="159"/>
      <c r="FV302" s="159"/>
      <c r="FW302" s="159"/>
      <c r="FX302" s="159"/>
      <c r="FY302" s="159"/>
      <c r="FZ302" s="159"/>
      <c r="GA302" s="159"/>
      <c r="GB302" s="159"/>
      <c r="GC302" s="159"/>
      <c r="GD302" s="159"/>
      <c r="GE302" s="159"/>
      <c r="GF302" s="159"/>
      <c r="GG302" s="159"/>
      <c r="GH302" s="159"/>
      <c r="GI302" s="159"/>
      <c r="GJ302" s="159"/>
      <c r="GK302" s="159"/>
      <c r="GL302" s="159"/>
      <c r="GM302" s="159"/>
      <c r="GN302" s="159"/>
      <c r="GO302" s="159"/>
      <c r="GP302" s="159"/>
      <c r="GQ302" s="159"/>
      <c r="GR302" s="159"/>
      <c r="GS302" s="159"/>
      <c r="GT302" s="159"/>
      <c r="GU302" s="159"/>
      <c r="GV302" s="159"/>
      <c r="GW302" s="159"/>
      <c r="GX302" s="159"/>
      <c r="GY302" s="159"/>
      <c r="GZ302" s="159"/>
      <c r="HA302" s="159"/>
      <c r="HB302" s="159"/>
      <c r="HC302" s="159"/>
      <c r="HD302" s="159"/>
      <c r="HE302" s="159"/>
      <c r="HF302" s="159"/>
      <c r="HG302" s="159"/>
      <c r="HH302" s="159"/>
      <c r="HI302" s="159"/>
      <c r="HJ302" s="159"/>
      <c r="HK302" s="159"/>
      <c r="HL302" s="159"/>
      <c r="HM302" s="159"/>
      <c r="HN302" s="159"/>
      <c r="HO302" s="159"/>
      <c r="HP302" s="159"/>
      <c r="HQ302" s="159"/>
      <c r="HR302" s="159"/>
      <c r="HS302" s="159"/>
      <c r="HT302" s="159"/>
      <c r="HU302" s="159"/>
      <c r="HV302" s="159"/>
      <c r="HW302" s="159"/>
      <c r="HX302" s="159"/>
      <c r="HY302" s="159"/>
      <c r="HZ302" s="159"/>
      <c r="IA302" s="159"/>
      <c r="IB302" s="159"/>
      <c r="IC302" s="159"/>
      <c r="ID302" s="159"/>
      <c r="IE302" s="159"/>
      <c r="IF302" s="159"/>
      <c r="IG302" s="159"/>
      <c r="IH302" s="159"/>
      <c r="II302" s="159"/>
      <c r="IJ302" s="159"/>
      <c r="IK302" s="159"/>
      <c r="IL302" s="159"/>
      <c r="IM302" s="159"/>
      <c r="IN302" s="159"/>
      <c r="IO302" s="159"/>
      <c r="IP302" s="159"/>
      <c r="IQ302" s="159"/>
      <c r="IR302" s="159"/>
      <c r="IS302" s="159"/>
      <c r="IT302" s="159"/>
      <c r="IU302" s="159"/>
      <c r="IV302" s="159"/>
      <c r="IW302" s="159"/>
    </row>
    <row r="303" customFormat="false" ht="12.75" hidden="false" customHeight="true" outlineLevel="0" collapsed="false">
      <c r="AH303" s="161"/>
      <c r="AI303" s="161"/>
      <c r="AJ303" s="161"/>
      <c r="AK303" s="161"/>
      <c r="AL303" s="161"/>
      <c r="AM303" s="161"/>
      <c r="AN303" s="161"/>
      <c r="AO303" s="161"/>
      <c r="AP303" s="161"/>
      <c r="AQ303" s="161"/>
      <c r="AR303" s="161"/>
      <c r="AS303" s="161"/>
      <c r="AT303" s="161"/>
      <c r="AU303" s="161"/>
      <c r="AV303" s="161"/>
      <c r="AW303" s="161"/>
      <c r="AX303" s="161"/>
      <c r="AY303" s="161"/>
      <c r="AZ303" s="161"/>
      <c r="BA303" s="161"/>
      <c r="BB303" s="161"/>
      <c r="BC303" s="161"/>
      <c r="BD303" s="161"/>
      <c r="BE303" s="161"/>
      <c r="BF303" s="161"/>
      <c r="BG303" s="161"/>
      <c r="BH303" s="161"/>
      <c r="BI303" s="161"/>
      <c r="BJ303" s="161"/>
      <c r="BK303" s="161"/>
      <c r="BL303" s="161"/>
      <c r="BM303" s="161"/>
      <c r="BN303" s="161"/>
      <c r="BO303" s="161"/>
      <c r="BP303" s="161"/>
      <c r="BQ303" s="161"/>
      <c r="BR303" s="161"/>
      <c r="BS303" s="161"/>
      <c r="BT303" s="161"/>
      <c r="BU303" s="161"/>
      <c r="BV303" s="161"/>
      <c r="BW303" s="161"/>
      <c r="BX303" s="161"/>
      <c r="BY303" s="161"/>
      <c r="BZ303" s="161"/>
      <c r="CA303" s="161"/>
      <c r="CB303" s="161"/>
      <c r="CC303" s="161"/>
      <c r="CD303" s="161"/>
      <c r="CE303" s="161"/>
      <c r="CF303" s="161"/>
      <c r="CG303" s="161"/>
      <c r="CH303" s="161"/>
      <c r="CI303" s="161"/>
      <c r="CJ303" s="161"/>
      <c r="CK303" s="161"/>
      <c r="CL303" s="161"/>
      <c r="CM303" s="161"/>
      <c r="CN303" s="161"/>
      <c r="CO303" s="161"/>
      <c r="CP303" s="161"/>
      <c r="CQ303" s="161"/>
      <c r="CR303" s="161"/>
      <c r="CS303" s="161"/>
      <c r="CT303" s="161"/>
      <c r="CU303" s="161"/>
      <c r="CV303" s="161"/>
      <c r="CW303" s="161"/>
      <c r="CX303" s="161"/>
      <c r="CY303" s="161"/>
      <c r="CZ303" s="161"/>
      <c r="DA303" s="161"/>
      <c r="DB303" s="161"/>
      <c r="DC303" s="161"/>
      <c r="DD303" s="161"/>
      <c r="DE303" s="161"/>
      <c r="DF303" s="161"/>
      <c r="DG303" s="161"/>
      <c r="DH303" s="161"/>
      <c r="DI303" s="161"/>
      <c r="DJ303" s="161"/>
      <c r="DK303" s="161"/>
      <c r="DL303" s="161"/>
      <c r="DM303" s="161"/>
      <c r="DN303" s="161"/>
      <c r="DO303" s="161"/>
      <c r="DP303" s="161"/>
      <c r="DQ303" s="161"/>
      <c r="DR303" s="161"/>
      <c r="DS303" s="161"/>
      <c r="DT303" s="161"/>
      <c r="DU303" s="161"/>
      <c r="DV303" s="161"/>
      <c r="DW303" s="161"/>
      <c r="DX303" s="161"/>
      <c r="DY303" s="161"/>
      <c r="DZ303" s="161"/>
      <c r="EA303" s="161"/>
      <c r="EB303" s="161"/>
      <c r="EC303" s="161"/>
      <c r="ED303" s="161"/>
      <c r="EE303" s="161"/>
      <c r="EF303" s="161"/>
      <c r="EG303" s="161"/>
      <c r="EH303" s="161"/>
      <c r="EI303" s="161"/>
      <c r="EJ303" s="161"/>
      <c r="EK303" s="161"/>
      <c r="EL303" s="161"/>
      <c r="EM303" s="161"/>
      <c r="EN303" s="161"/>
      <c r="EO303" s="161"/>
      <c r="EP303" s="161"/>
      <c r="EQ303" s="161"/>
      <c r="ER303" s="161"/>
      <c r="ES303" s="161"/>
      <c r="ET303" s="161"/>
      <c r="EU303" s="161"/>
      <c r="EV303" s="161"/>
      <c r="EW303" s="161"/>
      <c r="EX303" s="161"/>
      <c r="EY303" s="161"/>
      <c r="EZ303" s="161"/>
      <c r="FA303" s="161"/>
      <c r="FB303" s="161"/>
      <c r="FC303" s="161"/>
      <c r="FD303" s="161"/>
      <c r="FE303" s="161"/>
      <c r="FF303" s="161"/>
      <c r="FG303" s="161"/>
      <c r="FH303" s="161"/>
      <c r="FI303" s="161"/>
      <c r="FJ303" s="161"/>
      <c r="FK303" s="161"/>
      <c r="FL303" s="161"/>
      <c r="FM303" s="161"/>
      <c r="FN303" s="161"/>
      <c r="FO303" s="161"/>
      <c r="FP303" s="161"/>
      <c r="FQ303" s="161"/>
      <c r="FR303" s="161"/>
      <c r="FS303" s="161"/>
      <c r="FT303" s="161"/>
      <c r="FU303" s="161"/>
      <c r="FV303" s="161"/>
      <c r="FW303" s="161"/>
      <c r="FX303" s="161"/>
      <c r="FY303" s="161"/>
      <c r="FZ303" s="161"/>
      <c r="GA303" s="161"/>
      <c r="GB303" s="161"/>
      <c r="GC303" s="161"/>
      <c r="GD303" s="161"/>
      <c r="GE303" s="161"/>
      <c r="GF303" s="161"/>
      <c r="GG303" s="161"/>
      <c r="GH303" s="161"/>
      <c r="GI303" s="161"/>
      <c r="GJ303" s="161"/>
      <c r="GK303" s="161"/>
      <c r="GL303" s="161"/>
      <c r="GM303" s="161"/>
      <c r="GN303" s="161"/>
      <c r="GO303" s="161"/>
      <c r="GP303" s="161"/>
      <c r="GQ303" s="161"/>
      <c r="GR303" s="161"/>
      <c r="GS303" s="161"/>
      <c r="GT303" s="161"/>
      <c r="GU303" s="161"/>
      <c r="GV303" s="161"/>
      <c r="GW303" s="161"/>
      <c r="GX303" s="161"/>
      <c r="GY303" s="161"/>
      <c r="GZ303" s="161"/>
      <c r="HA303" s="161"/>
      <c r="HB303" s="161"/>
      <c r="HC303" s="161"/>
      <c r="HD303" s="161"/>
      <c r="HE303" s="161"/>
      <c r="HF303" s="161"/>
      <c r="HG303" s="161"/>
      <c r="HH303" s="161"/>
      <c r="HI303" s="161"/>
      <c r="HJ303" s="161"/>
      <c r="HK303" s="161"/>
      <c r="HL303" s="161"/>
      <c r="HM303" s="161"/>
      <c r="HN303" s="161"/>
      <c r="HO303" s="161"/>
      <c r="HP303" s="161"/>
      <c r="HQ303" s="161"/>
      <c r="HR303" s="161"/>
      <c r="HS303" s="161"/>
      <c r="HT303" s="161"/>
      <c r="HU303" s="161"/>
      <c r="HV303" s="161"/>
      <c r="HW303" s="161"/>
      <c r="HX303" s="161"/>
      <c r="HY303" s="161"/>
      <c r="HZ303" s="161"/>
      <c r="IA303" s="161"/>
      <c r="IB303" s="161"/>
      <c r="IC303" s="161"/>
      <c r="ID303" s="161"/>
      <c r="IE303" s="161"/>
      <c r="IF303" s="161"/>
      <c r="IG303" s="161"/>
      <c r="IH303" s="161"/>
      <c r="II303" s="161"/>
      <c r="IJ303" s="161"/>
      <c r="IK303" s="161"/>
      <c r="IL303" s="161"/>
      <c r="IM303" s="161"/>
      <c r="IN303" s="161"/>
      <c r="IO303" s="161"/>
      <c r="IP303" s="161"/>
      <c r="IQ303" s="161"/>
      <c r="IR303" s="161"/>
      <c r="IS303" s="161"/>
      <c r="IT303" s="161"/>
      <c r="IU303" s="161"/>
      <c r="IV303" s="161"/>
      <c r="IW303" s="161"/>
    </row>
    <row r="304" customFormat="false" ht="12.75" hidden="false" customHeight="true" outlineLevel="0" collapsed="false">
      <c r="AG304" s="156"/>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true" outlineLevel="0" collapsed="false">
      <c r="AG305" s="149"/>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true" outlineLevel="0" collapsed="false">
      <c r="AG306" s="149"/>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true" outlineLevel="0" collapsed="false">
      <c r="AG307" s="149"/>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true" outlineLevel="0" collapsed="false">
      <c r="AG308" s="149"/>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row r="309" customFormat="false" ht="12.75" hidden="false" customHeight="true" outlineLevel="0" collapsed="false">
      <c r="AG309" s="149"/>
      <c r="AH309" s="161"/>
      <c r="AI309" s="161"/>
      <c r="AJ309" s="161"/>
      <c r="AK309" s="161"/>
      <c r="AL309" s="161"/>
      <c r="AM309" s="161"/>
      <c r="AN309" s="161"/>
      <c r="AO309" s="161"/>
      <c r="AP309" s="161"/>
      <c r="AQ309" s="161"/>
      <c r="AR309" s="161"/>
      <c r="AS309" s="161"/>
      <c r="AT309" s="161"/>
      <c r="AU309" s="161"/>
      <c r="AV309" s="161"/>
      <c r="AW309" s="161"/>
      <c r="AX309" s="161"/>
      <c r="AY309" s="161"/>
      <c r="AZ309" s="161"/>
      <c r="BA309" s="161"/>
      <c r="BB309" s="161"/>
      <c r="BC309" s="161"/>
      <c r="BD309" s="161"/>
      <c r="BE309" s="161"/>
      <c r="BF309" s="161"/>
      <c r="BG309" s="161"/>
      <c r="BH309" s="161"/>
      <c r="BI309" s="161"/>
      <c r="BJ309" s="161"/>
      <c r="BK309" s="161"/>
      <c r="BL309" s="161"/>
      <c r="BM309" s="161"/>
      <c r="BN309" s="161"/>
      <c r="BO309" s="161"/>
      <c r="BP309" s="161"/>
      <c r="BQ309" s="161"/>
      <c r="BR309" s="161"/>
      <c r="BS309" s="161"/>
      <c r="BT309" s="161"/>
      <c r="BU309" s="161"/>
      <c r="BV309" s="161"/>
      <c r="BW309" s="161"/>
      <c r="BX309" s="161"/>
      <c r="BY309" s="161"/>
      <c r="BZ309" s="161"/>
      <c r="CA309" s="161"/>
      <c r="CB309" s="161"/>
      <c r="CC309" s="161"/>
      <c r="CD309" s="161"/>
      <c r="CE309" s="161"/>
      <c r="CF309" s="161"/>
      <c r="CG309" s="161"/>
      <c r="CH309" s="161"/>
      <c r="CI309" s="161"/>
      <c r="CJ309" s="161"/>
      <c r="CK309" s="161"/>
      <c r="CL309" s="161"/>
      <c r="CM309" s="161"/>
      <c r="CN309" s="161"/>
      <c r="CO309" s="161"/>
      <c r="CP309" s="161"/>
      <c r="CQ309" s="161"/>
      <c r="CR309" s="161"/>
      <c r="CS309" s="161"/>
      <c r="CT309" s="161"/>
      <c r="CU309" s="161"/>
      <c r="CV309" s="161"/>
      <c r="CW309" s="161"/>
      <c r="CX309" s="161"/>
      <c r="CY309" s="161"/>
      <c r="CZ309" s="161"/>
      <c r="DA309" s="161"/>
      <c r="DB309" s="161"/>
      <c r="DC309" s="161"/>
      <c r="DD309" s="161"/>
      <c r="DE309" s="161"/>
      <c r="DF309" s="161"/>
      <c r="DG309" s="161"/>
      <c r="DH309" s="161"/>
      <c r="DI309" s="161"/>
      <c r="DJ309" s="161"/>
      <c r="DK309" s="161"/>
      <c r="DL309" s="161"/>
      <c r="DM309" s="161"/>
      <c r="DN309" s="161"/>
      <c r="DO309" s="161"/>
      <c r="DP309" s="161"/>
      <c r="DQ309" s="161"/>
      <c r="DR309" s="161"/>
      <c r="DS309" s="161"/>
      <c r="DT309" s="161"/>
      <c r="DU309" s="161"/>
      <c r="DV309" s="161"/>
      <c r="DW309" s="161"/>
      <c r="DX309" s="161"/>
      <c r="DY309" s="161"/>
      <c r="DZ309" s="161"/>
      <c r="EA309" s="161"/>
      <c r="EB309" s="161"/>
      <c r="EC309" s="161"/>
      <c r="ED309" s="161"/>
      <c r="EE309" s="161"/>
      <c r="EF309" s="161"/>
      <c r="EG309" s="161"/>
      <c r="EH309" s="161"/>
      <c r="EI309" s="161"/>
      <c r="EJ309" s="161"/>
      <c r="EK309" s="161"/>
      <c r="EL309" s="161"/>
      <c r="EM309" s="161"/>
      <c r="EN309" s="161"/>
      <c r="EO309" s="161"/>
      <c r="EP309" s="161"/>
      <c r="EQ309" s="161"/>
      <c r="ER309" s="161"/>
      <c r="ES309" s="161"/>
      <c r="ET309" s="161"/>
      <c r="EU309" s="161"/>
      <c r="EV309" s="161"/>
      <c r="EW309" s="161"/>
      <c r="EX309" s="161"/>
      <c r="EY309" s="161"/>
      <c r="EZ309" s="161"/>
      <c r="FA309" s="161"/>
      <c r="FB309" s="161"/>
      <c r="FC309" s="161"/>
      <c r="FD309" s="161"/>
      <c r="FE309" s="161"/>
      <c r="FF309" s="161"/>
      <c r="FG309" s="161"/>
      <c r="FH309" s="161"/>
      <c r="FI309" s="161"/>
      <c r="FJ309" s="161"/>
      <c r="FK309" s="161"/>
      <c r="FL309" s="161"/>
      <c r="FM309" s="161"/>
      <c r="FN309" s="161"/>
      <c r="FO309" s="161"/>
      <c r="FP309" s="161"/>
      <c r="FQ309" s="161"/>
      <c r="FR309" s="161"/>
      <c r="FS309" s="161"/>
      <c r="FT309" s="161"/>
      <c r="FU309" s="161"/>
      <c r="FV309" s="161"/>
      <c r="FW309" s="161"/>
      <c r="FX309" s="161"/>
      <c r="FY309" s="161"/>
      <c r="FZ309" s="161"/>
      <c r="GA309" s="161"/>
      <c r="GB309" s="161"/>
      <c r="GC309" s="161"/>
      <c r="GD309" s="161"/>
      <c r="GE309" s="161"/>
      <c r="GF309" s="161"/>
      <c r="GG309" s="161"/>
      <c r="GH309" s="161"/>
      <c r="GI309" s="161"/>
      <c r="GJ309" s="161"/>
      <c r="GK309" s="161"/>
      <c r="GL309" s="161"/>
      <c r="GM309" s="161"/>
      <c r="GN309" s="161"/>
      <c r="GO309" s="161"/>
      <c r="GP309" s="161"/>
      <c r="GQ309" s="161"/>
      <c r="GR309" s="161"/>
      <c r="GS309" s="161"/>
      <c r="GT309" s="161"/>
      <c r="GU309" s="161"/>
      <c r="GV309" s="161"/>
      <c r="GW309" s="161"/>
      <c r="GX309" s="161"/>
      <c r="GY309" s="161"/>
      <c r="GZ309" s="161"/>
      <c r="HA309" s="161"/>
      <c r="HB309" s="161"/>
      <c r="HC309" s="161"/>
      <c r="HD309" s="161"/>
      <c r="HE309" s="161"/>
      <c r="HF309" s="161"/>
      <c r="HG309" s="161"/>
      <c r="HH309" s="161"/>
      <c r="HI309" s="161"/>
      <c r="HJ309" s="161"/>
      <c r="HK309" s="161"/>
      <c r="HL309" s="161"/>
      <c r="HM309" s="161"/>
      <c r="HN309" s="161"/>
      <c r="HO309" s="161"/>
      <c r="HP309" s="161"/>
      <c r="HQ309" s="161"/>
      <c r="HR309" s="161"/>
      <c r="HS309" s="161"/>
      <c r="HT309" s="161"/>
      <c r="HU309" s="161"/>
      <c r="HV309" s="161"/>
      <c r="HW309" s="161"/>
      <c r="HX309" s="161"/>
      <c r="HY309" s="161"/>
      <c r="HZ309" s="161"/>
      <c r="IA309" s="161"/>
      <c r="IB309" s="161"/>
      <c r="IC309" s="161"/>
      <c r="ID309" s="161"/>
      <c r="IE309" s="161"/>
      <c r="IF309" s="161"/>
      <c r="IG309" s="161"/>
      <c r="IH309" s="161"/>
      <c r="II309" s="161"/>
      <c r="IJ309" s="161"/>
      <c r="IK309" s="161"/>
      <c r="IL309" s="161"/>
      <c r="IM309" s="161"/>
      <c r="IN309" s="161"/>
      <c r="IO309" s="161"/>
      <c r="IP309" s="161"/>
      <c r="IQ309" s="161"/>
      <c r="IR309" s="161"/>
      <c r="IS309" s="161"/>
      <c r="IT309" s="161"/>
      <c r="IU309" s="161"/>
      <c r="IV309" s="161"/>
      <c r="IW309" s="161"/>
    </row>
    <row r="310" customFormat="false" ht="12.75" hidden="false" customHeight="true" outlineLevel="0" collapsed="false">
      <c r="AG310" s="149"/>
      <c r="AH310" s="161"/>
      <c r="AI310" s="161"/>
      <c r="AJ310" s="161"/>
      <c r="AK310" s="161"/>
      <c r="AL310" s="161"/>
      <c r="AM310" s="161"/>
      <c r="AN310" s="161"/>
      <c r="AO310" s="161"/>
      <c r="AP310" s="161"/>
      <c r="AQ310" s="161"/>
      <c r="AR310" s="161"/>
      <c r="AS310" s="161"/>
      <c r="AT310" s="161"/>
      <c r="AU310" s="161"/>
      <c r="AV310" s="161"/>
      <c r="AW310" s="161"/>
      <c r="AX310" s="161"/>
      <c r="AY310" s="161"/>
      <c r="AZ310" s="161"/>
      <c r="BA310" s="161"/>
      <c r="BB310" s="161"/>
      <c r="BC310" s="161"/>
      <c r="BD310" s="161"/>
      <c r="BE310" s="161"/>
      <c r="BF310" s="161"/>
      <c r="BG310" s="161"/>
      <c r="BH310" s="161"/>
      <c r="BI310" s="161"/>
      <c r="BJ310" s="161"/>
      <c r="BK310" s="161"/>
      <c r="BL310" s="161"/>
      <c r="BM310" s="161"/>
      <c r="BN310" s="161"/>
      <c r="BO310" s="161"/>
      <c r="BP310" s="161"/>
      <c r="BQ310" s="161"/>
      <c r="BR310" s="161"/>
      <c r="BS310" s="161"/>
      <c r="BT310" s="161"/>
      <c r="BU310" s="161"/>
      <c r="BV310" s="161"/>
      <c r="BW310" s="161"/>
      <c r="BX310" s="161"/>
      <c r="BY310" s="161"/>
      <c r="BZ310" s="161"/>
      <c r="CA310" s="161"/>
      <c r="CB310" s="161"/>
      <c r="CC310" s="161"/>
      <c r="CD310" s="161"/>
      <c r="CE310" s="161"/>
      <c r="CF310" s="161"/>
      <c r="CG310" s="161"/>
      <c r="CH310" s="161"/>
      <c r="CI310" s="161"/>
      <c r="CJ310" s="161"/>
      <c r="CK310" s="161"/>
      <c r="CL310" s="161"/>
      <c r="CM310" s="161"/>
      <c r="CN310" s="161"/>
      <c r="CO310" s="161"/>
      <c r="CP310" s="161"/>
      <c r="CQ310" s="161"/>
      <c r="CR310" s="161"/>
      <c r="CS310" s="161"/>
      <c r="CT310" s="161"/>
      <c r="CU310" s="161"/>
      <c r="CV310" s="161"/>
      <c r="CW310" s="161"/>
      <c r="CX310" s="161"/>
      <c r="CY310" s="161"/>
      <c r="CZ310" s="161"/>
      <c r="DA310" s="161"/>
      <c r="DB310" s="161"/>
      <c r="DC310" s="161"/>
      <c r="DD310" s="161"/>
      <c r="DE310" s="161"/>
      <c r="DF310" s="161"/>
      <c r="DG310" s="161"/>
      <c r="DH310" s="161"/>
      <c r="DI310" s="161"/>
      <c r="DJ310" s="161"/>
      <c r="DK310" s="161"/>
      <c r="DL310" s="161"/>
      <c r="DM310" s="161"/>
      <c r="DN310" s="161"/>
      <c r="DO310" s="161"/>
      <c r="DP310" s="161"/>
      <c r="DQ310" s="161"/>
      <c r="DR310" s="161"/>
      <c r="DS310" s="161"/>
      <c r="DT310" s="161"/>
      <c r="DU310" s="161"/>
      <c r="DV310" s="161"/>
      <c r="DW310" s="161"/>
      <c r="DX310" s="161"/>
      <c r="DY310" s="161"/>
      <c r="DZ310" s="161"/>
      <c r="EA310" s="161"/>
      <c r="EB310" s="161"/>
      <c r="EC310" s="161"/>
      <c r="ED310" s="161"/>
      <c r="EE310" s="161"/>
      <c r="EF310" s="161"/>
      <c r="EG310" s="161"/>
      <c r="EH310" s="161"/>
      <c r="EI310" s="161"/>
      <c r="EJ310" s="161"/>
      <c r="EK310" s="161"/>
      <c r="EL310" s="161"/>
      <c r="EM310" s="161"/>
      <c r="EN310" s="161"/>
      <c r="EO310" s="161"/>
      <c r="EP310" s="161"/>
      <c r="EQ310" s="161"/>
      <c r="ER310" s="161"/>
      <c r="ES310" s="161"/>
      <c r="ET310" s="161"/>
      <c r="EU310" s="161"/>
      <c r="EV310" s="161"/>
      <c r="EW310" s="161"/>
      <c r="EX310" s="161"/>
      <c r="EY310" s="161"/>
      <c r="EZ310" s="161"/>
      <c r="FA310" s="161"/>
      <c r="FB310" s="161"/>
      <c r="FC310" s="161"/>
      <c r="FD310" s="161"/>
      <c r="FE310" s="161"/>
      <c r="FF310" s="161"/>
      <c r="FG310" s="161"/>
      <c r="FH310" s="161"/>
      <c r="FI310" s="161"/>
      <c r="FJ310" s="161"/>
      <c r="FK310" s="161"/>
      <c r="FL310" s="161"/>
      <c r="FM310" s="161"/>
      <c r="FN310" s="161"/>
      <c r="FO310" s="161"/>
      <c r="FP310" s="161"/>
      <c r="FQ310" s="161"/>
      <c r="FR310" s="161"/>
      <c r="FS310" s="161"/>
      <c r="FT310" s="161"/>
      <c r="FU310" s="161"/>
      <c r="FV310" s="161"/>
      <c r="FW310" s="161"/>
      <c r="FX310" s="161"/>
      <c r="FY310" s="161"/>
      <c r="FZ310" s="161"/>
      <c r="GA310" s="161"/>
      <c r="GB310" s="161"/>
      <c r="GC310" s="161"/>
      <c r="GD310" s="161"/>
      <c r="GE310" s="161"/>
      <c r="GF310" s="161"/>
      <c r="GG310" s="161"/>
      <c r="GH310" s="161"/>
      <c r="GI310" s="161"/>
      <c r="GJ310" s="161"/>
      <c r="GK310" s="161"/>
      <c r="GL310" s="161"/>
      <c r="GM310" s="161"/>
      <c r="GN310" s="161"/>
      <c r="GO310" s="161"/>
      <c r="GP310" s="161"/>
      <c r="GQ310" s="161"/>
      <c r="GR310" s="161"/>
      <c r="GS310" s="161"/>
      <c r="GT310" s="161"/>
      <c r="GU310" s="161"/>
      <c r="GV310" s="161"/>
      <c r="GW310" s="161"/>
      <c r="GX310" s="161"/>
      <c r="GY310" s="161"/>
      <c r="GZ310" s="161"/>
      <c r="HA310" s="161"/>
      <c r="HB310" s="161"/>
      <c r="HC310" s="161"/>
      <c r="HD310" s="161"/>
      <c r="HE310" s="161"/>
      <c r="HF310" s="161"/>
      <c r="HG310" s="161"/>
      <c r="HH310" s="161"/>
      <c r="HI310" s="161"/>
      <c r="HJ310" s="161"/>
      <c r="HK310" s="161"/>
      <c r="HL310" s="161"/>
      <c r="HM310" s="161"/>
      <c r="HN310" s="161"/>
      <c r="HO310" s="161"/>
      <c r="HP310" s="161"/>
      <c r="HQ310" s="161"/>
      <c r="HR310" s="161"/>
      <c r="HS310" s="161"/>
      <c r="HT310" s="161"/>
      <c r="HU310" s="161"/>
      <c r="HV310" s="161"/>
      <c r="HW310" s="161"/>
      <c r="HX310" s="161"/>
      <c r="HY310" s="161"/>
      <c r="HZ310" s="161"/>
      <c r="IA310" s="161"/>
      <c r="IB310" s="161"/>
      <c r="IC310" s="161"/>
      <c r="ID310" s="161"/>
      <c r="IE310" s="161"/>
      <c r="IF310" s="161"/>
      <c r="IG310" s="161"/>
      <c r="IH310" s="161"/>
      <c r="II310" s="161"/>
      <c r="IJ310" s="161"/>
      <c r="IK310" s="161"/>
      <c r="IL310" s="161"/>
      <c r="IM310" s="161"/>
      <c r="IN310" s="161"/>
      <c r="IO310" s="161"/>
      <c r="IP310" s="161"/>
      <c r="IQ310" s="161"/>
      <c r="IR310" s="161"/>
      <c r="IS310" s="161"/>
      <c r="IT310" s="161"/>
      <c r="IU310" s="161"/>
      <c r="IV310" s="161"/>
      <c r="IW310" s="161"/>
    </row>
    <row r="311" customFormat="false" ht="12.75" hidden="false" customHeight="true" outlineLevel="0" collapsed="false">
      <c r="AG311" s="149"/>
      <c r="AH311" s="161"/>
      <c r="AI311" s="161"/>
      <c r="AJ311" s="161"/>
      <c r="AK311" s="161"/>
      <c r="AL311" s="161"/>
      <c r="AM311" s="161"/>
      <c r="AN311" s="161"/>
      <c r="AO311" s="161"/>
      <c r="AP311" s="161"/>
      <c r="AQ311" s="161"/>
      <c r="AR311" s="161"/>
      <c r="AS311" s="161"/>
      <c r="AT311" s="161"/>
      <c r="AU311" s="161"/>
      <c r="AV311" s="161"/>
      <c r="AW311" s="161"/>
      <c r="AX311" s="161"/>
      <c r="AY311" s="161"/>
      <c r="AZ311" s="161"/>
      <c r="BA311" s="161"/>
      <c r="BB311" s="161"/>
      <c r="BC311" s="161"/>
      <c r="BD311" s="161"/>
      <c r="BE311" s="161"/>
      <c r="BF311" s="161"/>
      <c r="BG311" s="161"/>
      <c r="BH311" s="161"/>
      <c r="BI311" s="161"/>
      <c r="BJ311" s="161"/>
      <c r="BK311" s="161"/>
      <c r="BL311" s="161"/>
      <c r="BM311" s="161"/>
      <c r="BN311" s="161"/>
      <c r="BO311" s="161"/>
      <c r="BP311" s="161"/>
      <c r="BQ311" s="161"/>
      <c r="BR311" s="161"/>
      <c r="BS311" s="161"/>
      <c r="BT311" s="161"/>
      <c r="BU311" s="161"/>
      <c r="BV311" s="161"/>
      <c r="BW311" s="161"/>
      <c r="BX311" s="161"/>
      <c r="BY311" s="161"/>
      <c r="BZ311" s="161"/>
      <c r="CA311" s="161"/>
      <c r="CB311" s="161"/>
      <c r="CC311" s="161"/>
      <c r="CD311" s="161"/>
      <c r="CE311" s="161"/>
      <c r="CF311" s="161"/>
      <c r="CG311" s="161"/>
      <c r="CH311" s="161"/>
      <c r="CI311" s="161"/>
      <c r="CJ311" s="161"/>
      <c r="CK311" s="161"/>
      <c r="CL311" s="161"/>
      <c r="CM311" s="161"/>
      <c r="CN311" s="161"/>
      <c r="CO311" s="161"/>
      <c r="CP311" s="161"/>
      <c r="CQ311" s="161"/>
      <c r="CR311" s="161"/>
      <c r="CS311" s="161"/>
      <c r="CT311" s="161"/>
      <c r="CU311" s="161"/>
      <c r="CV311" s="161"/>
      <c r="CW311" s="161"/>
      <c r="CX311" s="161"/>
      <c r="CY311" s="161"/>
      <c r="CZ311" s="161"/>
      <c r="DA311" s="161"/>
      <c r="DB311" s="161"/>
      <c r="DC311" s="161"/>
      <c r="DD311" s="161"/>
      <c r="DE311" s="161"/>
      <c r="DF311" s="161"/>
      <c r="DG311" s="161"/>
      <c r="DH311" s="161"/>
      <c r="DI311" s="161"/>
      <c r="DJ311" s="161"/>
      <c r="DK311" s="161"/>
      <c r="DL311" s="161"/>
      <c r="DM311" s="161"/>
      <c r="DN311" s="161"/>
      <c r="DO311" s="161"/>
      <c r="DP311" s="161"/>
      <c r="DQ311" s="161"/>
      <c r="DR311" s="161"/>
      <c r="DS311" s="161"/>
      <c r="DT311" s="161"/>
      <c r="DU311" s="161"/>
      <c r="DV311" s="161"/>
      <c r="DW311" s="161"/>
      <c r="DX311" s="161"/>
      <c r="DY311" s="161"/>
      <c r="DZ311" s="161"/>
      <c r="EA311" s="161"/>
      <c r="EB311" s="161"/>
      <c r="EC311" s="161"/>
      <c r="ED311" s="161"/>
      <c r="EE311" s="161"/>
      <c r="EF311" s="161"/>
      <c r="EG311" s="161"/>
      <c r="EH311" s="161"/>
      <c r="EI311" s="161"/>
      <c r="EJ311" s="161"/>
      <c r="EK311" s="161"/>
      <c r="EL311" s="161"/>
      <c r="EM311" s="161"/>
      <c r="EN311" s="161"/>
      <c r="EO311" s="161"/>
      <c r="EP311" s="161"/>
      <c r="EQ311" s="161"/>
      <c r="ER311" s="161"/>
      <c r="ES311" s="161"/>
      <c r="ET311" s="161"/>
      <c r="EU311" s="161"/>
      <c r="EV311" s="161"/>
      <c r="EW311" s="161"/>
      <c r="EX311" s="161"/>
      <c r="EY311" s="161"/>
      <c r="EZ311" s="161"/>
      <c r="FA311" s="161"/>
      <c r="FB311" s="161"/>
      <c r="FC311" s="161"/>
      <c r="FD311" s="161"/>
      <c r="FE311" s="161"/>
      <c r="FF311" s="161"/>
      <c r="FG311" s="161"/>
      <c r="FH311" s="161"/>
      <c r="FI311" s="161"/>
      <c r="FJ311" s="161"/>
      <c r="FK311" s="161"/>
      <c r="FL311" s="161"/>
      <c r="FM311" s="161"/>
      <c r="FN311" s="161"/>
      <c r="FO311" s="161"/>
      <c r="FP311" s="161"/>
      <c r="FQ311" s="161"/>
      <c r="FR311" s="161"/>
      <c r="FS311" s="161"/>
      <c r="FT311" s="161"/>
      <c r="FU311" s="161"/>
      <c r="FV311" s="161"/>
      <c r="FW311" s="161"/>
      <c r="FX311" s="161"/>
      <c r="FY311" s="161"/>
      <c r="FZ311" s="161"/>
      <c r="GA311" s="161"/>
      <c r="GB311" s="161"/>
      <c r="GC311" s="161"/>
      <c r="GD311" s="161"/>
      <c r="GE311" s="161"/>
      <c r="GF311" s="161"/>
      <c r="GG311" s="161"/>
      <c r="GH311" s="161"/>
      <c r="GI311" s="161"/>
      <c r="GJ311" s="161"/>
      <c r="GK311" s="161"/>
      <c r="GL311" s="161"/>
      <c r="GM311" s="161"/>
      <c r="GN311" s="161"/>
      <c r="GO311" s="161"/>
      <c r="GP311" s="161"/>
      <c r="GQ311" s="161"/>
      <c r="GR311" s="161"/>
      <c r="GS311" s="161"/>
      <c r="GT311" s="161"/>
      <c r="GU311" s="161"/>
      <c r="GV311" s="161"/>
      <c r="GW311" s="161"/>
      <c r="GX311" s="161"/>
      <c r="GY311" s="161"/>
      <c r="GZ311" s="161"/>
      <c r="HA311" s="161"/>
      <c r="HB311" s="161"/>
      <c r="HC311" s="161"/>
      <c r="HD311" s="161"/>
      <c r="HE311" s="161"/>
      <c r="HF311" s="161"/>
      <c r="HG311" s="161"/>
      <c r="HH311" s="161"/>
      <c r="HI311" s="161"/>
      <c r="HJ311" s="161"/>
      <c r="HK311" s="161"/>
      <c r="HL311" s="161"/>
      <c r="HM311" s="161"/>
      <c r="HN311" s="161"/>
      <c r="HO311" s="161"/>
      <c r="HP311" s="161"/>
      <c r="HQ311" s="161"/>
      <c r="HR311" s="161"/>
      <c r="HS311" s="161"/>
      <c r="HT311" s="161"/>
      <c r="HU311" s="161"/>
      <c r="HV311" s="161"/>
      <c r="HW311" s="161"/>
      <c r="HX311" s="161"/>
      <c r="HY311" s="161"/>
      <c r="HZ311" s="161"/>
      <c r="IA311" s="161"/>
      <c r="IB311" s="161"/>
      <c r="IC311" s="161"/>
      <c r="ID311" s="161"/>
      <c r="IE311" s="161"/>
      <c r="IF311" s="161"/>
      <c r="IG311" s="161"/>
      <c r="IH311" s="161"/>
      <c r="II311" s="161"/>
      <c r="IJ311" s="161"/>
      <c r="IK311" s="161"/>
      <c r="IL311" s="161"/>
      <c r="IM311" s="161"/>
      <c r="IN311" s="161"/>
      <c r="IO311" s="161"/>
      <c r="IP311" s="161"/>
      <c r="IQ311" s="161"/>
      <c r="IR311" s="161"/>
      <c r="IS311" s="161"/>
      <c r="IT311" s="161"/>
      <c r="IU311" s="161"/>
      <c r="IV311" s="161"/>
      <c r="IW311" s="161"/>
    </row>
    <row r="312" customFormat="false" ht="12.75" hidden="false" customHeight="false" outlineLevel="0" collapsed="false">
      <c r="AG312" s="159"/>
      <c r="AH312" s="166"/>
      <c r="AI312" s="166"/>
      <c r="AJ312" s="166"/>
      <c r="AK312" s="166"/>
      <c r="AL312" s="166"/>
      <c r="AM312" s="166"/>
      <c r="AN312" s="166"/>
      <c r="AO312" s="166"/>
      <c r="AP312" s="166"/>
      <c r="AQ312" s="166"/>
      <c r="AR312" s="166"/>
      <c r="AS312" s="166"/>
      <c r="AT312" s="166"/>
      <c r="AU312" s="166"/>
      <c r="AV312" s="166"/>
      <c r="AW312" s="166"/>
      <c r="AX312" s="166"/>
      <c r="AY312" s="166"/>
      <c r="AZ312" s="166"/>
      <c r="BA312" s="166"/>
      <c r="BB312" s="166"/>
      <c r="BC312" s="166"/>
      <c r="BD312" s="166"/>
      <c r="BE312" s="166"/>
      <c r="BF312" s="166"/>
      <c r="BG312" s="166"/>
      <c r="BH312" s="166"/>
      <c r="BI312" s="166"/>
      <c r="BJ312" s="166"/>
      <c r="BK312" s="166"/>
      <c r="BL312" s="166"/>
      <c r="BM312" s="166"/>
      <c r="BN312" s="166"/>
      <c r="BO312" s="166"/>
      <c r="BP312" s="166"/>
      <c r="BQ312" s="166"/>
      <c r="BR312" s="166"/>
      <c r="BS312" s="166"/>
      <c r="BT312" s="166"/>
      <c r="BU312" s="166"/>
      <c r="BV312" s="166"/>
      <c r="BW312" s="166"/>
      <c r="BX312" s="166"/>
      <c r="BY312" s="166"/>
      <c r="BZ312" s="166"/>
      <c r="CA312" s="166"/>
      <c r="CB312" s="166"/>
      <c r="CC312" s="166"/>
      <c r="CD312" s="166"/>
      <c r="CE312" s="166"/>
      <c r="CF312" s="166"/>
      <c r="CG312" s="166"/>
      <c r="CH312" s="166"/>
      <c r="CI312" s="166"/>
      <c r="CJ312" s="166"/>
      <c r="CK312" s="166"/>
      <c r="CL312" s="166"/>
      <c r="CM312" s="166"/>
      <c r="CN312" s="166"/>
      <c r="CO312" s="166"/>
      <c r="CP312" s="166"/>
      <c r="CQ312" s="166"/>
      <c r="CR312" s="166"/>
      <c r="CS312" s="166"/>
      <c r="CT312" s="166"/>
      <c r="CU312" s="166"/>
      <c r="CV312" s="166"/>
      <c r="CW312" s="166"/>
      <c r="CX312" s="166"/>
      <c r="CY312" s="166"/>
      <c r="CZ312" s="166"/>
      <c r="DA312" s="166"/>
      <c r="DB312" s="166"/>
      <c r="DC312" s="166"/>
      <c r="DD312" s="166"/>
      <c r="DE312" s="166"/>
      <c r="DF312" s="166"/>
      <c r="DG312" s="166"/>
      <c r="DH312" s="166"/>
      <c r="DI312" s="166"/>
      <c r="DJ312" s="166"/>
      <c r="DK312" s="166"/>
      <c r="DL312" s="166"/>
      <c r="DM312" s="166"/>
      <c r="DN312" s="166"/>
      <c r="DO312" s="166"/>
      <c r="DP312" s="166"/>
      <c r="DQ312" s="166"/>
      <c r="DR312" s="166"/>
      <c r="DS312" s="166"/>
      <c r="DT312" s="166"/>
      <c r="DU312" s="166"/>
      <c r="DV312" s="166"/>
      <c r="DW312" s="166"/>
      <c r="DX312" s="166"/>
      <c r="DY312" s="166"/>
      <c r="DZ312" s="166"/>
      <c r="EA312" s="166"/>
      <c r="EB312" s="166"/>
      <c r="EC312" s="166"/>
      <c r="ED312" s="166"/>
      <c r="EE312" s="166"/>
      <c r="EF312" s="166"/>
      <c r="EG312" s="166"/>
      <c r="EH312" s="166"/>
      <c r="EI312" s="166"/>
      <c r="EJ312" s="166"/>
      <c r="EK312" s="166"/>
      <c r="EL312" s="166"/>
      <c r="EM312" s="166"/>
      <c r="EN312" s="166"/>
      <c r="EO312" s="166"/>
      <c r="EP312" s="166"/>
      <c r="EQ312" s="166"/>
      <c r="ER312" s="166"/>
      <c r="ES312" s="166"/>
      <c r="ET312" s="166"/>
      <c r="EU312" s="166"/>
      <c r="EV312" s="166"/>
      <c r="EW312" s="166"/>
      <c r="EX312" s="166"/>
      <c r="EY312" s="166"/>
      <c r="EZ312" s="166"/>
      <c r="FA312" s="166"/>
      <c r="FB312" s="166"/>
      <c r="FC312" s="166"/>
      <c r="FD312" s="166"/>
      <c r="FE312" s="166"/>
      <c r="FF312" s="166"/>
      <c r="FG312" s="166"/>
      <c r="FH312" s="166"/>
      <c r="FI312" s="166"/>
      <c r="FJ312" s="166"/>
      <c r="FK312" s="166"/>
      <c r="FL312" s="166"/>
      <c r="FM312" s="166"/>
      <c r="FN312" s="166"/>
      <c r="FO312" s="166"/>
      <c r="FP312" s="166"/>
      <c r="FQ312" s="166"/>
      <c r="FR312" s="166"/>
      <c r="FS312" s="166"/>
      <c r="FT312" s="166"/>
      <c r="FU312" s="166"/>
      <c r="FV312" s="166"/>
      <c r="FW312" s="166"/>
      <c r="FX312" s="166"/>
      <c r="FY312" s="166"/>
      <c r="FZ312" s="166"/>
      <c r="GA312" s="166"/>
      <c r="GB312" s="166"/>
      <c r="GC312" s="166"/>
      <c r="GD312" s="166"/>
      <c r="GE312" s="166"/>
      <c r="GF312" s="166"/>
      <c r="GG312" s="166"/>
      <c r="GH312" s="166"/>
      <c r="GI312" s="166"/>
      <c r="GJ312" s="166"/>
      <c r="GK312" s="166"/>
      <c r="GL312" s="166"/>
      <c r="GM312" s="166"/>
      <c r="GN312" s="166"/>
      <c r="GO312" s="166"/>
      <c r="GP312" s="166"/>
      <c r="GQ312" s="166"/>
      <c r="GR312" s="166"/>
      <c r="GS312" s="166"/>
      <c r="GT312" s="166"/>
      <c r="GU312" s="166"/>
      <c r="GV312" s="166"/>
      <c r="GW312" s="166"/>
      <c r="GX312" s="166"/>
      <c r="GY312" s="166"/>
      <c r="GZ312" s="166"/>
      <c r="HA312" s="166"/>
      <c r="HB312" s="166"/>
      <c r="HC312" s="166"/>
      <c r="HD312" s="166"/>
      <c r="HE312" s="166"/>
      <c r="HF312" s="166"/>
      <c r="HG312" s="166"/>
      <c r="HH312" s="166"/>
      <c r="HI312" s="166"/>
      <c r="HJ312" s="166"/>
      <c r="HK312" s="166"/>
      <c r="HL312" s="166"/>
      <c r="HM312" s="166"/>
      <c r="HN312" s="166"/>
      <c r="HO312" s="166"/>
      <c r="HP312" s="166"/>
      <c r="HQ312" s="166"/>
      <c r="HR312" s="166"/>
      <c r="HS312" s="166"/>
      <c r="HT312" s="166"/>
      <c r="HU312" s="166"/>
      <c r="HV312" s="166"/>
      <c r="HW312" s="166"/>
      <c r="HX312" s="166"/>
      <c r="HY312" s="166"/>
      <c r="HZ312" s="166"/>
      <c r="IA312" s="166"/>
      <c r="IB312" s="166"/>
      <c r="IC312" s="166"/>
      <c r="ID312" s="166"/>
      <c r="IE312" s="166"/>
      <c r="IF312" s="166"/>
      <c r="IG312" s="166"/>
      <c r="IH312" s="166"/>
      <c r="II312" s="166"/>
      <c r="IJ312" s="166"/>
      <c r="IK312" s="166"/>
      <c r="IL312" s="166"/>
      <c r="IM312" s="166"/>
      <c r="IN312" s="166"/>
      <c r="IO312" s="166"/>
      <c r="IP312" s="166"/>
      <c r="IQ312" s="166"/>
      <c r="IR312" s="166"/>
      <c r="IS312" s="166"/>
      <c r="IT312" s="166"/>
      <c r="IU312" s="166"/>
      <c r="IV312" s="166"/>
      <c r="IW312" s="166"/>
    </row>
    <row r="313" customFormat="false" ht="12.75" hidden="false" customHeight="false" outlineLevel="0" collapsed="false">
      <c r="AG313" s="161"/>
      <c r="AH313" s="166"/>
      <c r="AI313" s="166"/>
      <c r="AJ313" s="166"/>
      <c r="AK313" s="166"/>
      <c r="AL313" s="166"/>
      <c r="AM313" s="166"/>
      <c r="AN313" s="166"/>
      <c r="AO313" s="166"/>
      <c r="AP313" s="166"/>
      <c r="AQ313" s="166"/>
      <c r="AR313" s="166"/>
      <c r="AS313" s="166"/>
      <c r="AT313" s="166"/>
      <c r="AU313" s="166"/>
      <c r="AV313" s="166"/>
      <c r="AW313" s="166"/>
      <c r="AX313" s="166"/>
      <c r="AY313" s="166"/>
      <c r="AZ313" s="166"/>
      <c r="BA313" s="166"/>
      <c r="BB313" s="166"/>
      <c r="BC313" s="166"/>
      <c r="BD313" s="166"/>
      <c r="BE313" s="166"/>
      <c r="BF313" s="166"/>
      <c r="BG313" s="166"/>
      <c r="BH313" s="166"/>
      <c r="BI313" s="166"/>
      <c r="BJ313" s="166"/>
      <c r="BK313" s="166"/>
      <c r="BL313" s="166"/>
      <c r="BM313" s="166"/>
      <c r="BN313" s="166"/>
      <c r="BO313" s="166"/>
      <c r="BP313" s="166"/>
      <c r="BQ313" s="166"/>
      <c r="BR313" s="166"/>
      <c r="BS313" s="166"/>
      <c r="BT313" s="166"/>
      <c r="BU313" s="166"/>
      <c r="BV313" s="166"/>
      <c r="BW313" s="166"/>
      <c r="BX313" s="166"/>
      <c r="BY313" s="166"/>
      <c r="BZ313" s="166"/>
      <c r="CA313" s="166"/>
      <c r="CB313" s="166"/>
      <c r="CC313" s="166"/>
      <c r="CD313" s="166"/>
      <c r="CE313" s="166"/>
      <c r="CF313" s="166"/>
      <c r="CG313" s="166"/>
      <c r="CH313" s="166"/>
      <c r="CI313" s="166"/>
      <c r="CJ313" s="166"/>
      <c r="CK313" s="166"/>
      <c r="CL313" s="166"/>
      <c r="CM313" s="166"/>
      <c r="CN313" s="166"/>
      <c r="CO313" s="166"/>
      <c r="CP313" s="166"/>
      <c r="CQ313" s="166"/>
      <c r="CR313" s="166"/>
      <c r="CS313" s="166"/>
      <c r="CT313" s="166"/>
      <c r="CU313" s="166"/>
      <c r="CV313" s="166"/>
      <c r="CW313" s="166"/>
      <c r="CX313" s="166"/>
      <c r="CY313" s="166"/>
      <c r="CZ313" s="166"/>
      <c r="DA313" s="166"/>
      <c r="DB313" s="166"/>
      <c r="DC313" s="166"/>
      <c r="DD313" s="166"/>
      <c r="DE313" s="166"/>
      <c r="DF313" s="166"/>
      <c r="DG313" s="166"/>
      <c r="DH313" s="166"/>
      <c r="DI313" s="166"/>
      <c r="DJ313" s="166"/>
      <c r="DK313" s="166"/>
      <c r="DL313" s="166"/>
      <c r="DM313" s="166"/>
      <c r="DN313" s="166"/>
      <c r="DO313" s="166"/>
      <c r="DP313" s="166"/>
      <c r="DQ313" s="166"/>
      <c r="DR313" s="166"/>
      <c r="DS313" s="166"/>
      <c r="DT313" s="166"/>
      <c r="DU313" s="166"/>
      <c r="DV313" s="166"/>
      <c r="DW313" s="166"/>
      <c r="DX313" s="166"/>
      <c r="DY313" s="166"/>
      <c r="DZ313" s="166"/>
      <c r="EA313" s="166"/>
      <c r="EB313" s="166"/>
      <c r="EC313" s="166"/>
      <c r="ED313" s="166"/>
      <c r="EE313" s="166"/>
      <c r="EF313" s="166"/>
      <c r="EG313" s="166"/>
      <c r="EH313" s="166"/>
      <c r="EI313" s="166"/>
      <c r="EJ313" s="166"/>
      <c r="EK313" s="166"/>
      <c r="EL313" s="166"/>
      <c r="EM313" s="166"/>
      <c r="EN313" s="166"/>
      <c r="EO313" s="166"/>
      <c r="EP313" s="166"/>
      <c r="EQ313" s="166"/>
      <c r="ER313" s="166"/>
      <c r="ES313" s="166"/>
      <c r="ET313" s="166"/>
      <c r="EU313" s="166"/>
      <c r="EV313" s="166"/>
      <c r="EW313" s="166"/>
      <c r="EX313" s="166"/>
      <c r="EY313" s="166"/>
      <c r="EZ313" s="166"/>
      <c r="FA313" s="166"/>
      <c r="FB313" s="166"/>
      <c r="FC313" s="166"/>
      <c r="FD313" s="166"/>
      <c r="FE313" s="166"/>
      <c r="FF313" s="166"/>
      <c r="FG313" s="166"/>
      <c r="FH313" s="166"/>
      <c r="FI313" s="166"/>
      <c r="FJ313" s="166"/>
      <c r="FK313" s="166"/>
      <c r="FL313" s="166"/>
      <c r="FM313" s="166"/>
      <c r="FN313" s="166"/>
      <c r="FO313" s="166"/>
      <c r="FP313" s="166"/>
      <c r="FQ313" s="166"/>
      <c r="FR313" s="166"/>
      <c r="FS313" s="166"/>
      <c r="FT313" s="166"/>
      <c r="FU313" s="166"/>
      <c r="FV313" s="166"/>
      <c r="FW313" s="166"/>
      <c r="FX313" s="166"/>
      <c r="FY313" s="166"/>
      <c r="FZ313" s="166"/>
      <c r="GA313" s="166"/>
      <c r="GB313" s="166"/>
      <c r="GC313" s="166"/>
      <c r="GD313" s="166"/>
      <c r="GE313" s="166"/>
      <c r="GF313" s="166"/>
      <c r="GG313" s="166"/>
      <c r="GH313" s="166"/>
      <c r="GI313" s="166"/>
      <c r="GJ313" s="166"/>
      <c r="GK313" s="166"/>
      <c r="GL313" s="166"/>
      <c r="GM313" s="166"/>
      <c r="GN313" s="166"/>
      <c r="GO313" s="166"/>
      <c r="GP313" s="166"/>
      <c r="GQ313" s="166"/>
      <c r="GR313" s="166"/>
      <c r="GS313" s="166"/>
      <c r="GT313" s="166"/>
      <c r="GU313" s="166"/>
      <c r="GV313" s="166"/>
      <c r="GW313" s="166"/>
      <c r="GX313" s="166"/>
      <c r="GY313" s="166"/>
      <c r="GZ313" s="166"/>
      <c r="HA313" s="166"/>
      <c r="HB313" s="166"/>
      <c r="HC313" s="166"/>
      <c r="HD313" s="166"/>
      <c r="HE313" s="166"/>
      <c r="HF313" s="166"/>
      <c r="HG313" s="166"/>
      <c r="HH313" s="166"/>
      <c r="HI313" s="166"/>
      <c r="HJ313" s="166"/>
      <c r="HK313" s="166"/>
      <c r="HL313" s="166"/>
      <c r="HM313" s="166"/>
      <c r="HN313" s="166"/>
      <c r="HO313" s="166"/>
      <c r="HP313" s="166"/>
      <c r="HQ313" s="166"/>
      <c r="HR313" s="166"/>
      <c r="HS313" s="166"/>
      <c r="HT313" s="166"/>
      <c r="HU313" s="166"/>
      <c r="HV313" s="166"/>
      <c r="HW313" s="166"/>
      <c r="HX313" s="166"/>
      <c r="HY313" s="166"/>
      <c r="HZ313" s="166"/>
      <c r="IA313" s="166"/>
      <c r="IB313" s="166"/>
      <c r="IC313" s="166"/>
      <c r="ID313" s="166"/>
      <c r="IE313" s="166"/>
      <c r="IF313" s="166"/>
      <c r="IG313" s="166"/>
      <c r="IH313" s="166"/>
      <c r="II313" s="166"/>
      <c r="IJ313" s="166"/>
      <c r="IK313" s="166"/>
      <c r="IL313" s="166"/>
      <c r="IM313" s="166"/>
      <c r="IN313" s="166"/>
      <c r="IO313" s="166"/>
      <c r="IP313" s="166"/>
      <c r="IQ313" s="166"/>
      <c r="IR313" s="166"/>
      <c r="IS313" s="166"/>
      <c r="IT313" s="166"/>
      <c r="IU313" s="166"/>
      <c r="IV313" s="166"/>
      <c r="IW313" s="166"/>
    </row>
    <row r="314" customFormat="false" ht="12.75" hidden="false" customHeight="false" outlineLevel="0" collapsed="false">
      <c r="AG314" s="161"/>
      <c r="AH314" s="166"/>
      <c r="AI314" s="166"/>
      <c r="AJ314" s="166"/>
      <c r="AK314" s="166"/>
      <c r="AL314" s="166"/>
      <c r="AM314" s="166"/>
      <c r="AN314" s="166"/>
      <c r="AO314" s="166"/>
      <c r="AP314" s="166"/>
      <c r="AQ314" s="166"/>
      <c r="AR314" s="166"/>
      <c r="AS314" s="166"/>
      <c r="AT314" s="166"/>
      <c r="AU314" s="166"/>
      <c r="AV314" s="166"/>
      <c r="AW314" s="166"/>
      <c r="AX314" s="166"/>
      <c r="AY314" s="166"/>
      <c r="AZ314" s="166"/>
      <c r="BA314" s="166"/>
      <c r="BB314" s="166"/>
      <c r="BC314" s="166"/>
      <c r="BD314" s="166"/>
      <c r="BE314" s="166"/>
      <c r="BF314" s="166"/>
      <c r="BG314" s="166"/>
      <c r="BH314" s="166"/>
      <c r="BI314" s="166"/>
      <c r="BJ314" s="166"/>
      <c r="BK314" s="166"/>
      <c r="BL314" s="166"/>
      <c r="BM314" s="166"/>
      <c r="BN314" s="166"/>
      <c r="BO314" s="166"/>
      <c r="BP314" s="166"/>
      <c r="BQ314" s="166"/>
      <c r="BR314" s="166"/>
      <c r="BS314" s="166"/>
      <c r="BT314" s="166"/>
      <c r="BU314" s="166"/>
      <c r="BV314" s="166"/>
      <c r="BW314" s="166"/>
      <c r="BX314" s="166"/>
      <c r="BY314" s="166"/>
      <c r="BZ314" s="166"/>
      <c r="CA314" s="166"/>
      <c r="CB314" s="166"/>
      <c r="CC314" s="166"/>
      <c r="CD314" s="166"/>
      <c r="CE314" s="166"/>
      <c r="CF314" s="166"/>
      <c r="CG314" s="166"/>
      <c r="CH314" s="166"/>
      <c r="CI314" s="166"/>
      <c r="CJ314" s="166"/>
      <c r="CK314" s="166"/>
      <c r="CL314" s="166"/>
      <c r="CM314" s="166"/>
      <c r="CN314" s="166"/>
      <c r="CO314" s="166"/>
      <c r="CP314" s="166"/>
      <c r="CQ314" s="166"/>
      <c r="CR314" s="166"/>
      <c r="CS314" s="166"/>
      <c r="CT314" s="166"/>
      <c r="CU314" s="166"/>
      <c r="CV314" s="166"/>
      <c r="CW314" s="166"/>
      <c r="CX314" s="166"/>
      <c r="CY314" s="166"/>
      <c r="CZ314" s="166"/>
      <c r="DA314" s="166"/>
      <c r="DB314" s="166"/>
      <c r="DC314" s="166"/>
      <c r="DD314" s="166"/>
      <c r="DE314" s="166"/>
      <c r="DF314" s="166"/>
      <c r="DG314" s="166"/>
      <c r="DH314" s="166"/>
      <c r="DI314" s="166"/>
      <c r="DJ314" s="166"/>
      <c r="DK314" s="166"/>
      <c r="DL314" s="166"/>
      <c r="DM314" s="166"/>
      <c r="DN314" s="166"/>
      <c r="DO314" s="166"/>
      <c r="DP314" s="166"/>
      <c r="DQ314" s="166"/>
      <c r="DR314" s="166"/>
      <c r="DS314" s="166"/>
      <c r="DT314" s="166"/>
      <c r="DU314" s="166"/>
      <c r="DV314" s="166"/>
      <c r="DW314" s="166"/>
      <c r="DX314" s="166"/>
      <c r="DY314" s="166"/>
      <c r="DZ314" s="166"/>
      <c r="EA314" s="166"/>
      <c r="EB314" s="166"/>
      <c r="EC314" s="166"/>
      <c r="ED314" s="166"/>
      <c r="EE314" s="166"/>
      <c r="EF314" s="166"/>
      <c r="EG314" s="166"/>
      <c r="EH314" s="166"/>
      <c r="EI314" s="166"/>
      <c r="EJ314" s="166"/>
      <c r="EK314" s="166"/>
      <c r="EL314" s="166"/>
      <c r="EM314" s="166"/>
      <c r="EN314" s="166"/>
      <c r="EO314" s="166"/>
      <c r="EP314" s="166"/>
      <c r="EQ314" s="166"/>
      <c r="ER314" s="166"/>
      <c r="ES314" s="166"/>
      <c r="ET314" s="166"/>
      <c r="EU314" s="166"/>
      <c r="EV314" s="166"/>
      <c r="EW314" s="166"/>
      <c r="EX314" s="166"/>
      <c r="EY314" s="166"/>
      <c r="EZ314" s="166"/>
      <c r="FA314" s="166"/>
      <c r="FB314" s="166"/>
      <c r="FC314" s="166"/>
      <c r="FD314" s="166"/>
      <c r="FE314" s="166"/>
      <c r="FF314" s="166"/>
      <c r="FG314" s="166"/>
      <c r="FH314" s="166"/>
      <c r="FI314" s="166"/>
      <c r="FJ314" s="166"/>
      <c r="FK314" s="166"/>
      <c r="FL314" s="166"/>
      <c r="FM314" s="166"/>
      <c r="FN314" s="166"/>
      <c r="FO314" s="166"/>
      <c r="FP314" s="166"/>
      <c r="FQ314" s="166"/>
      <c r="FR314" s="166"/>
      <c r="FS314" s="166"/>
      <c r="FT314" s="166"/>
      <c r="FU314" s="166"/>
      <c r="FV314" s="166"/>
      <c r="FW314" s="166"/>
      <c r="FX314" s="166"/>
      <c r="FY314" s="166"/>
      <c r="FZ314" s="166"/>
      <c r="GA314" s="166"/>
      <c r="GB314" s="166"/>
      <c r="GC314" s="166"/>
      <c r="GD314" s="166"/>
      <c r="GE314" s="166"/>
      <c r="GF314" s="166"/>
      <c r="GG314" s="166"/>
      <c r="GH314" s="166"/>
      <c r="GI314" s="166"/>
      <c r="GJ314" s="166"/>
      <c r="GK314" s="166"/>
      <c r="GL314" s="166"/>
      <c r="GM314" s="166"/>
      <c r="GN314" s="166"/>
      <c r="GO314" s="166"/>
      <c r="GP314" s="166"/>
      <c r="GQ314" s="166"/>
      <c r="GR314" s="166"/>
      <c r="GS314" s="166"/>
      <c r="GT314" s="166"/>
      <c r="GU314" s="166"/>
      <c r="GV314" s="166"/>
      <c r="GW314" s="166"/>
      <c r="GX314" s="166"/>
      <c r="GY314" s="166"/>
      <c r="GZ314" s="166"/>
      <c r="HA314" s="166"/>
      <c r="HB314" s="166"/>
      <c r="HC314" s="166"/>
      <c r="HD314" s="166"/>
      <c r="HE314" s="166"/>
      <c r="HF314" s="166"/>
      <c r="HG314" s="166"/>
      <c r="HH314" s="166"/>
      <c r="HI314" s="166"/>
      <c r="HJ314" s="166"/>
      <c r="HK314" s="166"/>
      <c r="HL314" s="166"/>
      <c r="HM314" s="166"/>
      <c r="HN314" s="166"/>
      <c r="HO314" s="166"/>
      <c r="HP314" s="166"/>
      <c r="HQ314" s="166"/>
      <c r="HR314" s="166"/>
      <c r="HS314" s="166"/>
      <c r="HT314" s="166"/>
      <c r="HU314" s="166"/>
      <c r="HV314" s="166"/>
      <c r="HW314" s="166"/>
      <c r="HX314" s="166"/>
      <c r="HY314" s="166"/>
      <c r="HZ314" s="166"/>
      <c r="IA314" s="166"/>
      <c r="IB314" s="166"/>
      <c r="IC314" s="166"/>
      <c r="ID314" s="166"/>
      <c r="IE314" s="166"/>
      <c r="IF314" s="166"/>
      <c r="IG314" s="166"/>
      <c r="IH314" s="166"/>
      <c r="II314" s="166"/>
      <c r="IJ314" s="166"/>
      <c r="IK314" s="166"/>
      <c r="IL314" s="166"/>
      <c r="IM314" s="166"/>
      <c r="IN314" s="166"/>
      <c r="IO314" s="166"/>
      <c r="IP314" s="166"/>
      <c r="IQ314" s="166"/>
      <c r="IR314" s="166"/>
      <c r="IS314" s="166"/>
      <c r="IT314" s="166"/>
      <c r="IU314" s="166"/>
      <c r="IV314" s="166"/>
      <c r="IW314" s="166"/>
    </row>
    <row r="315" customFormat="false" ht="12.75" hidden="false" customHeight="false" outlineLevel="0" collapsed="false">
      <c r="AG315" s="161"/>
      <c r="AH315" s="166"/>
      <c r="AI315" s="166"/>
      <c r="AJ315" s="166"/>
      <c r="AK315" s="166"/>
      <c r="AL315" s="166"/>
      <c r="AM315" s="166"/>
      <c r="AN315" s="166"/>
      <c r="AO315" s="166"/>
      <c r="AP315" s="166"/>
      <c r="AQ315" s="166"/>
      <c r="AR315" s="166"/>
      <c r="AS315" s="166"/>
      <c r="AT315" s="166"/>
      <c r="AU315" s="166"/>
      <c r="AV315" s="166"/>
      <c r="AW315" s="166"/>
      <c r="AX315" s="166"/>
      <c r="AY315" s="166"/>
      <c r="AZ315" s="166"/>
      <c r="BA315" s="166"/>
      <c r="BB315" s="166"/>
      <c r="BC315" s="166"/>
      <c r="BD315" s="166"/>
      <c r="BE315" s="166"/>
      <c r="BF315" s="166"/>
      <c r="BG315" s="166"/>
      <c r="BH315" s="166"/>
      <c r="BI315" s="166"/>
      <c r="BJ315" s="166"/>
      <c r="BK315" s="166"/>
      <c r="BL315" s="166"/>
      <c r="BM315" s="166"/>
      <c r="BN315" s="166"/>
      <c r="BO315" s="166"/>
      <c r="BP315" s="166"/>
      <c r="BQ315" s="166"/>
      <c r="BR315" s="166"/>
      <c r="BS315" s="166"/>
      <c r="BT315" s="166"/>
      <c r="BU315" s="166"/>
      <c r="BV315" s="166"/>
      <c r="BW315" s="166"/>
      <c r="BX315" s="166"/>
      <c r="BY315" s="166"/>
      <c r="BZ315" s="166"/>
      <c r="CA315" s="166"/>
      <c r="CB315" s="166"/>
      <c r="CC315" s="166"/>
      <c r="CD315" s="166"/>
      <c r="CE315" s="166"/>
      <c r="CF315" s="166"/>
      <c r="CG315" s="166"/>
      <c r="CH315" s="166"/>
      <c r="CI315" s="166"/>
      <c r="CJ315" s="166"/>
      <c r="CK315" s="166"/>
      <c r="CL315" s="166"/>
      <c r="CM315" s="166"/>
      <c r="CN315" s="166"/>
      <c r="CO315" s="166"/>
      <c r="CP315" s="166"/>
      <c r="CQ315" s="166"/>
      <c r="CR315" s="166"/>
      <c r="CS315" s="166"/>
      <c r="CT315" s="166"/>
      <c r="CU315" s="166"/>
      <c r="CV315" s="166"/>
      <c r="CW315" s="166"/>
      <c r="CX315" s="166"/>
      <c r="CY315" s="166"/>
      <c r="CZ315" s="166"/>
      <c r="DA315" s="166"/>
      <c r="DB315" s="166"/>
      <c r="DC315" s="166"/>
      <c r="DD315" s="166"/>
      <c r="DE315" s="166"/>
      <c r="DF315" s="166"/>
      <c r="DG315" s="166"/>
      <c r="DH315" s="166"/>
      <c r="DI315" s="166"/>
      <c r="DJ315" s="166"/>
      <c r="DK315" s="166"/>
      <c r="DL315" s="166"/>
      <c r="DM315" s="166"/>
      <c r="DN315" s="166"/>
      <c r="DO315" s="166"/>
      <c r="DP315" s="166"/>
      <c r="DQ315" s="166"/>
      <c r="DR315" s="166"/>
      <c r="DS315" s="166"/>
      <c r="DT315" s="166"/>
      <c r="DU315" s="166"/>
      <c r="DV315" s="166"/>
      <c r="DW315" s="166"/>
      <c r="DX315" s="166"/>
      <c r="DY315" s="166"/>
      <c r="DZ315" s="166"/>
      <c r="EA315" s="166"/>
      <c r="EB315" s="166"/>
      <c r="EC315" s="166"/>
      <c r="ED315" s="166"/>
      <c r="EE315" s="166"/>
      <c r="EF315" s="166"/>
      <c r="EG315" s="166"/>
      <c r="EH315" s="166"/>
      <c r="EI315" s="166"/>
      <c r="EJ315" s="166"/>
      <c r="EK315" s="166"/>
      <c r="EL315" s="166"/>
      <c r="EM315" s="166"/>
      <c r="EN315" s="166"/>
      <c r="EO315" s="166"/>
      <c r="EP315" s="166"/>
      <c r="EQ315" s="166"/>
      <c r="ER315" s="166"/>
      <c r="ES315" s="166"/>
      <c r="ET315" s="166"/>
      <c r="EU315" s="166"/>
      <c r="EV315" s="166"/>
      <c r="EW315" s="166"/>
      <c r="EX315" s="166"/>
      <c r="EY315" s="166"/>
      <c r="EZ315" s="166"/>
      <c r="FA315" s="166"/>
      <c r="FB315" s="166"/>
      <c r="FC315" s="166"/>
      <c r="FD315" s="166"/>
      <c r="FE315" s="166"/>
      <c r="FF315" s="166"/>
      <c r="FG315" s="166"/>
      <c r="FH315" s="166"/>
      <c r="FI315" s="166"/>
      <c r="FJ315" s="166"/>
      <c r="FK315" s="166"/>
      <c r="FL315" s="166"/>
      <c r="FM315" s="166"/>
      <c r="FN315" s="166"/>
      <c r="FO315" s="166"/>
      <c r="FP315" s="166"/>
      <c r="FQ315" s="166"/>
      <c r="FR315" s="166"/>
      <c r="FS315" s="166"/>
      <c r="FT315" s="166"/>
      <c r="FU315" s="166"/>
      <c r="FV315" s="166"/>
      <c r="FW315" s="166"/>
      <c r="FX315" s="166"/>
      <c r="FY315" s="166"/>
      <c r="FZ315" s="166"/>
      <c r="GA315" s="166"/>
      <c r="GB315" s="166"/>
      <c r="GC315" s="166"/>
      <c r="GD315" s="166"/>
      <c r="GE315" s="166"/>
      <c r="GF315" s="166"/>
      <c r="GG315" s="166"/>
      <c r="GH315" s="166"/>
      <c r="GI315" s="166"/>
      <c r="GJ315" s="166"/>
      <c r="GK315" s="166"/>
      <c r="GL315" s="166"/>
      <c r="GM315" s="166"/>
      <c r="GN315" s="166"/>
      <c r="GO315" s="166"/>
      <c r="GP315" s="166"/>
      <c r="GQ315" s="166"/>
      <c r="GR315" s="166"/>
      <c r="GS315" s="166"/>
      <c r="GT315" s="166"/>
      <c r="GU315" s="166"/>
      <c r="GV315" s="166"/>
      <c r="GW315" s="166"/>
      <c r="GX315" s="166"/>
      <c r="GY315" s="166"/>
      <c r="GZ315" s="166"/>
      <c r="HA315" s="166"/>
      <c r="HB315" s="166"/>
      <c r="HC315" s="166"/>
      <c r="HD315" s="166"/>
      <c r="HE315" s="166"/>
      <c r="HF315" s="166"/>
      <c r="HG315" s="166"/>
      <c r="HH315" s="166"/>
      <c r="HI315" s="166"/>
      <c r="HJ315" s="166"/>
      <c r="HK315" s="166"/>
      <c r="HL315" s="166"/>
      <c r="HM315" s="166"/>
      <c r="HN315" s="166"/>
      <c r="HO315" s="166"/>
      <c r="HP315" s="166"/>
      <c r="HQ315" s="166"/>
      <c r="HR315" s="166"/>
      <c r="HS315" s="166"/>
      <c r="HT315" s="166"/>
      <c r="HU315" s="166"/>
      <c r="HV315" s="166"/>
      <c r="HW315" s="166"/>
      <c r="HX315" s="166"/>
      <c r="HY315" s="166"/>
      <c r="HZ315" s="166"/>
      <c r="IA315" s="166"/>
      <c r="IB315" s="166"/>
      <c r="IC315" s="166"/>
      <c r="ID315" s="166"/>
      <c r="IE315" s="166"/>
      <c r="IF315" s="166"/>
      <c r="IG315" s="166"/>
      <c r="IH315" s="166"/>
      <c r="II315" s="166"/>
      <c r="IJ315" s="166"/>
      <c r="IK315" s="166"/>
      <c r="IL315" s="166"/>
      <c r="IM315" s="166"/>
      <c r="IN315" s="166"/>
      <c r="IO315" s="166"/>
      <c r="IP315" s="166"/>
      <c r="IQ315" s="166"/>
      <c r="IR315" s="166"/>
      <c r="IS315" s="166"/>
      <c r="IT315" s="166"/>
      <c r="IU315" s="166"/>
      <c r="IV315" s="166"/>
      <c r="IW315" s="166"/>
    </row>
    <row r="316" customFormat="false" ht="12.75" hidden="false" customHeight="false" outlineLevel="0" collapsed="false">
      <c r="AG316" s="161"/>
      <c r="AH316" s="166"/>
      <c r="AI316" s="166"/>
      <c r="AJ316" s="166"/>
      <c r="AK316" s="166"/>
      <c r="AL316" s="166"/>
      <c r="AM316" s="166"/>
      <c r="AN316" s="166"/>
      <c r="AO316" s="166"/>
      <c r="AP316" s="166"/>
      <c r="AQ316" s="166"/>
      <c r="AR316" s="166"/>
      <c r="AS316" s="166"/>
      <c r="AT316" s="166"/>
      <c r="AU316" s="166"/>
      <c r="AV316" s="166"/>
      <c r="AW316" s="166"/>
      <c r="AX316" s="166"/>
      <c r="AY316" s="166"/>
      <c r="AZ316" s="166"/>
      <c r="BA316" s="166"/>
      <c r="BB316" s="166"/>
      <c r="BC316" s="166"/>
      <c r="BD316" s="166"/>
      <c r="BE316" s="166"/>
      <c r="BF316" s="166"/>
      <c r="BG316" s="166"/>
      <c r="BH316" s="166"/>
      <c r="BI316" s="166"/>
      <c r="BJ316" s="166"/>
      <c r="BK316" s="166"/>
      <c r="BL316" s="166"/>
      <c r="BM316" s="166"/>
      <c r="BN316" s="166"/>
      <c r="BO316" s="166"/>
      <c r="BP316" s="166"/>
      <c r="BQ316" s="166"/>
      <c r="BR316" s="166"/>
      <c r="BS316" s="166"/>
      <c r="BT316" s="166"/>
      <c r="BU316" s="166"/>
      <c r="BV316" s="166"/>
      <c r="BW316" s="166"/>
      <c r="BX316" s="166"/>
      <c r="BY316" s="166"/>
      <c r="BZ316" s="166"/>
      <c r="CA316" s="166"/>
      <c r="CB316" s="166"/>
      <c r="CC316" s="166"/>
      <c r="CD316" s="166"/>
      <c r="CE316" s="166"/>
      <c r="CF316" s="166"/>
      <c r="CG316" s="166"/>
      <c r="CH316" s="166"/>
      <c r="CI316" s="166"/>
      <c r="CJ316" s="166"/>
      <c r="CK316" s="166"/>
      <c r="CL316" s="166"/>
      <c r="CM316" s="166"/>
      <c r="CN316" s="166"/>
      <c r="CO316" s="166"/>
      <c r="CP316" s="166"/>
      <c r="CQ316" s="166"/>
      <c r="CR316" s="166"/>
      <c r="CS316" s="166"/>
      <c r="CT316" s="166"/>
      <c r="CU316" s="166"/>
      <c r="CV316" s="166"/>
      <c r="CW316" s="166"/>
      <c r="CX316" s="166"/>
      <c r="CY316" s="166"/>
      <c r="CZ316" s="166"/>
      <c r="DA316" s="166"/>
      <c r="DB316" s="166"/>
      <c r="DC316" s="166"/>
      <c r="DD316" s="166"/>
      <c r="DE316" s="166"/>
      <c r="DF316" s="166"/>
      <c r="DG316" s="166"/>
      <c r="DH316" s="166"/>
      <c r="DI316" s="166"/>
      <c r="DJ316" s="166"/>
      <c r="DK316" s="166"/>
      <c r="DL316" s="166"/>
      <c r="DM316" s="166"/>
      <c r="DN316" s="166"/>
      <c r="DO316" s="166"/>
      <c r="DP316" s="166"/>
      <c r="DQ316" s="166"/>
      <c r="DR316" s="166"/>
      <c r="DS316" s="166"/>
      <c r="DT316" s="166"/>
      <c r="DU316" s="166"/>
      <c r="DV316" s="166"/>
      <c r="DW316" s="166"/>
      <c r="DX316" s="166"/>
      <c r="DY316" s="166"/>
      <c r="DZ316" s="166"/>
      <c r="EA316" s="166"/>
      <c r="EB316" s="166"/>
      <c r="EC316" s="166"/>
      <c r="ED316" s="166"/>
      <c r="EE316" s="166"/>
      <c r="EF316" s="166"/>
      <c r="EG316" s="166"/>
      <c r="EH316" s="166"/>
      <c r="EI316" s="166"/>
      <c r="EJ316" s="166"/>
      <c r="EK316" s="166"/>
      <c r="EL316" s="166"/>
      <c r="EM316" s="166"/>
      <c r="EN316" s="166"/>
      <c r="EO316" s="166"/>
      <c r="EP316" s="166"/>
      <c r="EQ316" s="166"/>
      <c r="ER316" s="166"/>
      <c r="ES316" s="166"/>
      <c r="ET316" s="166"/>
      <c r="EU316" s="166"/>
      <c r="EV316" s="166"/>
      <c r="EW316" s="166"/>
      <c r="EX316" s="166"/>
      <c r="EY316" s="166"/>
      <c r="EZ316" s="166"/>
      <c r="FA316" s="166"/>
      <c r="FB316" s="166"/>
      <c r="FC316" s="166"/>
      <c r="FD316" s="166"/>
      <c r="FE316" s="166"/>
      <c r="FF316" s="166"/>
      <c r="FG316" s="166"/>
      <c r="FH316" s="166"/>
      <c r="FI316" s="166"/>
      <c r="FJ316" s="166"/>
      <c r="FK316" s="166"/>
      <c r="FL316" s="166"/>
      <c r="FM316" s="166"/>
      <c r="FN316" s="166"/>
      <c r="FO316" s="166"/>
      <c r="FP316" s="166"/>
      <c r="FQ316" s="166"/>
      <c r="FR316" s="166"/>
      <c r="FS316" s="166"/>
      <c r="FT316" s="166"/>
      <c r="FU316" s="166"/>
      <c r="FV316" s="166"/>
      <c r="FW316" s="166"/>
      <c r="FX316" s="166"/>
      <c r="FY316" s="166"/>
      <c r="FZ316" s="166"/>
      <c r="GA316" s="166"/>
      <c r="GB316" s="166"/>
      <c r="GC316" s="166"/>
      <c r="GD316" s="166"/>
      <c r="GE316" s="166"/>
      <c r="GF316" s="166"/>
      <c r="GG316" s="166"/>
      <c r="GH316" s="166"/>
      <c r="GI316" s="166"/>
      <c r="GJ316" s="166"/>
      <c r="GK316" s="166"/>
      <c r="GL316" s="166"/>
      <c r="GM316" s="166"/>
      <c r="GN316" s="166"/>
      <c r="GO316" s="166"/>
      <c r="GP316" s="166"/>
      <c r="GQ316" s="166"/>
      <c r="GR316" s="166"/>
      <c r="GS316" s="166"/>
      <c r="GT316" s="166"/>
      <c r="GU316" s="166"/>
      <c r="GV316" s="166"/>
      <c r="GW316" s="166"/>
      <c r="GX316" s="166"/>
      <c r="GY316" s="166"/>
      <c r="GZ316" s="166"/>
      <c r="HA316" s="166"/>
      <c r="HB316" s="166"/>
      <c r="HC316" s="166"/>
      <c r="HD316" s="166"/>
      <c r="HE316" s="166"/>
      <c r="HF316" s="166"/>
      <c r="HG316" s="166"/>
      <c r="HH316" s="166"/>
      <c r="HI316" s="166"/>
      <c r="HJ316" s="166"/>
      <c r="HK316" s="166"/>
      <c r="HL316" s="166"/>
      <c r="HM316" s="166"/>
      <c r="HN316" s="166"/>
      <c r="HO316" s="166"/>
      <c r="HP316" s="166"/>
      <c r="HQ316" s="166"/>
      <c r="HR316" s="166"/>
      <c r="HS316" s="166"/>
      <c r="HT316" s="166"/>
      <c r="HU316" s="166"/>
      <c r="HV316" s="166"/>
      <c r="HW316" s="166"/>
      <c r="HX316" s="166"/>
      <c r="HY316" s="166"/>
      <c r="HZ316" s="166"/>
      <c r="IA316" s="166"/>
      <c r="IB316" s="166"/>
      <c r="IC316" s="166"/>
      <c r="ID316" s="166"/>
      <c r="IE316" s="166"/>
      <c r="IF316" s="166"/>
      <c r="IG316" s="166"/>
      <c r="IH316" s="166"/>
      <c r="II316" s="166"/>
      <c r="IJ316" s="166"/>
      <c r="IK316" s="166"/>
      <c r="IL316" s="166"/>
      <c r="IM316" s="166"/>
      <c r="IN316" s="166"/>
      <c r="IO316" s="166"/>
      <c r="IP316" s="166"/>
      <c r="IQ316" s="166"/>
      <c r="IR316" s="166"/>
      <c r="IS316" s="166"/>
      <c r="IT316" s="166"/>
      <c r="IU316" s="166"/>
      <c r="IV316" s="166"/>
      <c r="IW316" s="166"/>
    </row>
    <row r="317" customFormat="false" ht="12.75" hidden="false" customHeight="false" outlineLevel="0" collapsed="false">
      <c r="AG317" s="161"/>
      <c r="AH317" s="166"/>
      <c r="AI317" s="166"/>
      <c r="AJ317" s="166"/>
      <c r="AK317" s="166"/>
      <c r="AL317" s="166"/>
      <c r="AM317" s="166"/>
      <c r="AN317" s="166"/>
      <c r="AO317" s="166"/>
      <c r="AP317" s="166"/>
      <c r="AQ317" s="166"/>
      <c r="AR317" s="166"/>
      <c r="AS317" s="166"/>
      <c r="AT317" s="166"/>
      <c r="AU317" s="166"/>
      <c r="AV317" s="166"/>
      <c r="AW317" s="166"/>
      <c r="AX317" s="166"/>
      <c r="AY317" s="166"/>
      <c r="AZ317" s="166"/>
      <c r="BA317" s="166"/>
      <c r="BB317" s="166"/>
      <c r="BC317" s="166"/>
      <c r="BD317" s="166"/>
      <c r="BE317" s="166"/>
      <c r="BF317" s="166"/>
      <c r="BG317" s="166"/>
      <c r="BH317" s="166"/>
      <c r="BI317" s="166"/>
      <c r="BJ317" s="166"/>
      <c r="BK317" s="166"/>
      <c r="BL317" s="166"/>
      <c r="BM317" s="166"/>
      <c r="BN317" s="166"/>
      <c r="BO317" s="166"/>
      <c r="BP317" s="166"/>
      <c r="BQ317" s="166"/>
      <c r="BR317" s="166"/>
      <c r="BS317" s="166"/>
      <c r="BT317" s="166"/>
      <c r="BU317" s="166"/>
      <c r="BV317" s="166"/>
      <c r="BW317" s="166"/>
      <c r="BX317" s="166"/>
      <c r="BY317" s="166"/>
      <c r="BZ317" s="166"/>
      <c r="CA317" s="166"/>
      <c r="CB317" s="166"/>
      <c r="CC317" s="166"/>
      <c r="CD317" s="166"/>
      <c r="CE317" s="166"/>
      <c r="CF317" s="166"/>
      <c r="CG317" s="166"/>
      <c r="CH317" s="166"/>
      <c r="CI317" s="166"/>
      <c r="CJ317" s="166"/>
      <c r="CK317" s="166"/>
      <c r="CL317" s="166"/>
      <c r="CM317" s="166"/>
      <c r="CN317" s="166"/>
      <c r="CO317" s="166"/>
      <c r="CP317" s="166"/>
      <c r="CQ317" s="166"/>
      <c r="CR317" s="166"/>
      <c r="CS317" s="166"/>
      <c r="CT317" s="166"/>
      <c r="CU317" s="166"/>
      <c r="CV317" s="166"/>
      <c r="CW317" s="166"/>
      <c r="CX317" s="166"/>
      <c r="CY317" s="166"/>
      <c r="CZ317" s="166"/>
      <c r="DA317" s="166"/>
      <c r="DB317" s="166"/>
      <c r="DC317" s="166"/>
      <c r="DD317" s="166"/>
      <c r="DE317" s="166"/>
      <c r="DF317" s="166"/>
      <c r="DG317" s="166"/>
      <c r="DH317" s="166"/>
      <c r="DI317" s="166"/>
      <c r="DJ317" s="166"/>
      <c r="DK317" s="166"/>
      <c r="DL317" s="166"/>
      <c r="DM317" s="166"/>
      <c r="DN317" s="166"/>
      <c r="DO317" s="166"/>
      <c r="DP317" s="166"/>
      <c r="DQ317" s="166"/>
      <c r="DR317" s="166"/>
      <c r="DS317" s="166"/>
      <c r="DT317" s="166"/>
      <c r="DU317" s="166"/>
      <c r="DV317" s="166"/>
      <c r="DW317" s="166"/>
      <c r="DX317" s="166"/>
      <c r="DY317" s="166"/>
      <c r="DZ317" s="166"/>
      <c r="EA317" s="166"/>
      <c r="EB317" s="166"/>
      <c r="EC317" s="166"/>
      <c r="ED317" s="166"/>
      <c r="EE317" s="166"/>
      <c r="EF317" s="166"/>
      <c r="EG317" s="166"/>
      <c r="EH317" s="166"/>
      <c r="EI317" s="166"/>
      <c r="EJ317" s="166"/>
      <c r="EK317" s="166"/>
      <c r="EL317" s="166"/>
      <c r="EM317" s="166"/>
      <c r="EN317" s="166"/>
      <c r="EO317" s="166"/>
      <c r="EP317" s="166"/>
      <c r="EQ317" s="166"/>
      <c r="ER317" s="166"/>
      <c r="ES317" s="166"/>
      <c r="ET317" s="166"/>
      <c r="EU317" s="166"/>
      <c r="EV317" s="166"/>
      <c r="EW317" s="166"/>
      <c r="EX317" s="166"/>
      <c r="EY317" s="166"/>
      <c r="EZ317" s="166"/>
      <c r="FA317" s="166"/>
      <c r="FB317" s="166"/>
      <c r="FC317" s="166"/>
      <c r="FD317" s="166"/>
      <c r="FE317" s="166"/>
      <c r="FF317" s="166"/>
      <c r="FG317" s="166"/>
      <c r="FH317" s="166"/>
      <c r="FI317" s="166"/>
      <c r="FJ317" s="166"/>
      <c r="FK317" s="166"/>
      <c r="FL317" s="166"/>
      <c r="FM317" s="166"/>
      <c r="FN317" s="166"/>
      <c r="FO317" s="166"/>
      <c r="FP317" s="166"/>
      <c r="FQ317" s="166"/>
      <c r="FR317" s="166"/>
      <c r="FS317" s="166"/>
      <c r="FT317" s="166"/>
      <c r="FU317" s="166"/>
      <c r="FV317" s="166"/>
      <c r="FW317" s="166"/>
      <c r="FX317" s="166"/>
      <c r="FY317" s="166"/>
      <c r="FZ317" s="166"/>
      <c r="GA317" s="166"/>
      <c r="GB317" s="166"/>
      <c r="GC317" s="166"/>
      <c r="GD317" s="166"/>
      <c r="GE317" s="166"/>
      <c r="GF317" s="166"/>
      <c r="GG317" s="166"/>
      <c r="GH317" s="166"/>
      <c r="GI317" s="166"/>
      <c r="GJ317" s="166"/>
      <c r="GK317" s="166"/>
      <c r="GL317" s="166"/>
      <c r="GM317" s="166"/>
      <c r="GN317" s="166"/>
      <c r="GO317" s="166"/>
      <c r="GP317" s="166"/>
      <c r="GQ317" s="166"/>
      <c r="GR317" s="166"/>
      <c r="GS317" s="166"/>
      <c r="GT317" s="166"/>
      <c r="GU317" s="166"/>
      <c r="GV317" s="166"/>
      <c r="GW317" s="166"/>
      <c r="GX317" s="166"/>
      <c r="GY317" s="166"/>
      <c r="GZ317" s="166"/>
      <c r="HA317" s="166"/>
      <c r="HB317" s="166"/>
      <c r="HC317" s="166"/>
      <c r="HD317" s="166"/>
      <c r="HE317" s="166"/>
      <c r="HF317" s="166"/>
      <c r="HG317" s="166"/>
      <c r="HH317" s="166"/>
      <c r="HI317" s="166"/>
      <c r="HJ317" s="166"/>
      <c r="HK317" s="166"/>
      <c r="HL317" s="166"/>
      <c r="HM317" s="166"/>
      <c r="HN317" s="166"/>
      <c r="HO317" s="166"/>
      <c r="HP317" s="166"/>
      <c r="HQ317" s="166"/>
      <c r="HR317" s="166"/>
      <c r="HS317" s="166"/>
      <c r="HT317" s="166"/>
      <c r="HU317" s="166"/>
      <c r="HV317" s="166"/>
      <c r="HW317" s="166"/>
      <c r="HX317" s="166"/>
      <c r="HY317" s="166"/>
      <c r="HZ317" s="166"/>
      <c r="IA317" s="166"/>
      <c r="IB317" s="166"/>
      <c r="IC317" s="166"/>
      <c r="ID317" s="166"/>
      <c r="IE317" s="166"/>
      <c r="IF317" s="166"/>
      <c r="IG317" s="166"/>
      <c r="IH317" s="166"/>
      <c r="II317" s="166"/>
      <c r="IJ317" s="166"/>
      <c r="IK317" s="166"/>
      <c r="IL317" s="166"/>
      <c r="IM317" s="166"/>
      <c r="IN317" s="166"/>
      <c r="IO317" s="166"/>
      <c r="IP317" s="166"/>
      <c r="IQ317" s="166"/>
      <c r="IR317" s="166"/>
      <c r="IS317" s="166"/>
      <c r="IT317" s="166"/>
      <c r="IU317" s="166"/>
      <c r="IV317" s="166"/>
      <c r="IW317" s="166"/>
    </row>
    <row r="318" customFormat="false" ht="12.75" hidden="false" customHeight="false" outlineLevel="0" collapsed="false">
      <c r="AG318" s="161"/>
      <c r="AH318" s="166"/>
      <c r="AI318" s="166"/>
      <c r="AJ318" s="166"/>
      <c r="AK318" s="166"/>
      <c r="AL318" s="166"/>
      <c r="AM318" s="166"/>
      <c r="AN318" s="166"/>
      <c r="AO318" s="166"/>
      <c r="AP318" s="166"/>
      <c r="AQ318" s="166"/>
      <c r="AR318" s="166"/>
      <c r="AS318" s="166"/>
      <c r="AT318" s="166"/>
      <c r="AU318" s="166"/>
      <c r="AV318" s="166"/>
      <c r="AW318" s="166"/>
      <c r="AX318" s="166"/>
      <c r="AY318" s="166"/>
      <c r="AZ318" s="166"/>
      <c r="BA318" s="166"/>
      <c r="BB318" s="166"/>
      <c r="BC318" s="166"/>
      <c r="BD318" s="166"/>
      <c r="BE318" s="166"/>
      <c r="BF318" s="166"/>
      <c r="BG318" s="166"/>
      <c r="BH318" s="166"/>
      <c r="BI318" s="166"/>
      <c r="BJ318" s="166"/>
      <c r="BK318" s="166"/>
      <c r="BL318" s="166"/>
      <c r="BM318" s="166"/>
      <c r="BN318" s="166"/>
      <c r="BO318" s="166"/>
      <c r="BP318" s="166"/>
      <c r="BQ318" s="166"/>
      <c r="BR318" s="166"/>
      <c r="BS318" s="166"/>
      <c r="BT318" s="166"/>
      <c r="BU318" s="166"/>
      <c r="BV318" s="166"/>
      <c r="BW318" s="166"/>
      <c r="BX318" s="166"/>
      <c r="BY318" s="166"/>
      <c r="BZ318" s="166"/>
      <c r="CA318" s="166"/>
      <c r="CB318" s="166"/>
      <c r="CC318" s="166"/>
      <c r="CD318" s="166"/>
      <c r="CE318" s="166"/>
      <c r="CF318" s="166"/>
      <c r="CG318" s="166"/>
      <c r="CH318" s="166"/>
      <c r="CI318" s="166"/>
      <c r="CJ318" s="166"/>
      <c r="CK318" s="166"/>
      <c r="CL318" s="166"/>
      <c r="CM318" s="166"/>
      <c r="CN318" s="166"/>
      <c r="CO318" s="166"/>
      <c r="CP318" s="166"/>
      <c r="CQ318" s="166"/>
      <c r="CR318" s="166"/>
      <c r="CS318" s="166"/>
      <c r="CT318" s="166"/>
      <c r="CU318" s="166"/>
      <c r="CV318" s="166"/>
      <c r="CW318" s="166"/>
      <c r="CX318" s="166"/>
      <c r="CY318" s="166"/>
      <c r="CZ318" s="166"/>
      <c r="DA318" s="166"/>
      <c r="DB318" s="166"/>
      <c r="DC318" s="166"/>
      <c r="DD318" s="166"/>
      <c r="DE318" s="166"/>
      <c r="DF318" s="166"/>
      <c r="DG318" s="166"/>
      <c r="DH318" s="166"/>
      <c r="DI318" s="166"/>
      <c r="DJ318" s="166"/>
      <c r="DK318" s="166"/>
      <c r="DL318" s="166"/>
      <c r="DM318" s="166"/>
      <c r="DN318" s="166"/>
      <c r="DO318" s="166"/>
      <c r="DP318" s="166"/>
      <c r="DQ318" s="166"/>
      <c r="DR318" s="166"/>
      <c r="DS318" s="166"/>
      <c r="DT318" s="166"/>
      <c r="DU318" s="166"/>
      <c r="DV318" s="166"/>
      <c r="DW318" s="166"/>
      <c r="DX318" s="166"/>
      <c r="DY318" s="166"/>
      <c r="DZ318" s="166"/>
      <c r="EA318" s="166"/>
      <c r="EB318" s="166"/>
      <c r="EC318" s="166"/>
      <c r="ED318" s="166"/>
      <c r="EE318" s="166"/>
      <c r="EF318" s="166"/>
      <c r="EG318" s="166"/>
      <c r="EH318" s="166"/>
      <c r="EI318" s="166"/>
      <c r="EJ318" s="166"/>
      <c r="EK318" s="166"/>
      <c r="EL318" s="166"/>
      <c r="EM318" s="166"/>
      <c r="EN318" s="166"/>
      <c r="EO318" s="166"/>
      <c r="EP318" s="166"/>
      <c r="EQ318" s="166"/>
      <c r="ER318" s="166"/>
      <c r="ES318" s="166"/>
      <c r="ET318" s="166"/>
      <c r="EU318" s="166"/>
      <c r="EV318" s="166"/>
      <c r="EW318" s="166"/>
      <c r="EX318" s="166"/>
      <c r="EY318" s="166"/>
      <c r="EZ318" s="166"/>
      <c r="FA318" s="166"/>
      <c r="FB318" s="166"/>
      <c r="FC318" s="166"/>
      <c r="FD318" s="166"/>
      <c r="FE318" s="166"/>
      <c r="FF318" s="166"/>
      <c r="FG318" s="166"/>
      <c r="FH318" s="166"/>
      <c r="FI318" s="166"/>
      <c r="FJ318" s="166"/>
      <c r="FK318" s="166"/>
      <c r="FL318" s="166"/>
      <c r="FM318" s="166"/>
      <c r="FN318" s="166"/>
      <c r="FO318" s="166"/>
      <c r="FP318" s="166"/>
      <c r="FQ318" s="166"/>
      <c r="FR318" s="166"/>
      <c r="FS318" s="166"/>
      <c r="FT318" s="166"/>
      <c r="FU318" s="166"/>
      <c r="FV318" s="166"/>
      <c r="FW318" s="166"/>
      <c r="FX318" s="166"/>
      <c r="FY318" s="166"/>
      <c r="FZ318" s="166"/>
      <c r="GA318" s="166"/>
      <c r="GB318" s="166"/>
      <c r="GC318" s="166"/>
      <c r="GD318" s="166"/>
      <c r="GE318" s="166"/>
      <c r="GF318" s="166"/>
      <c r="GG318" s="166"/>
      <c r="GH318" s="166"/>
      <c r="GI318" s="166"/>
      <c r="GJ318" s="166"/>
      <c r="GK318" s="166"/>
      <c r="GL318" s="166"/>
      <c r="GM318" s="166"/>
      <c r="GN318" s="166"/>
      <c r="GO318" s="166"/>
      <c r="GP318" s="166"/>
      <c r="GQ318" s="166"/>
      <c r="GR318" s="166"/>
      <c r="GS318" s="166"/>
      <c r="GT318" s="166"/>
      <c r="GU318" s="166"/>
      <c r="GV318" s="166"/>
      <c r="GW318" s="166"/>
      <c r="GX318" s="166"/>
      <c r="GY318" s="166"/>
      <c r="GZ318" s="166"/>
      <c r="HA318" s="166"/>
      <c r="HB318" s="166"/>
      <c r="HC318" s="166"/>
      <c r="HD318" s="166"/>
      <c r="HE318" s="166"/>
      <c r="HF318" s="166"/>
      <c r="HG318" s="166"/>
      <c r="HH318" s="166"/>
      <c r="HI318" s="166"/>
      <c r="HJ318" s="166"/>
      <c r="HK318" s="166"/>
      <c r="HL318" s="166"/>
      <c r="HM318" s="166"/>
      <c r="HN318" s="166"/>
      <c r="HO318" s="166"/>
      <c r="HP318" s="166"/>
      <c r="HQ318" s="166"/>
      <c r="HR318" s="166"/>
      <c r="HS318" s="166"/>
      <c r="HT318" s="166"/>
      <c r="HU318" s="166"/>
      <c r="HV318" s="166"/>
      <c r="HW318" s="166"/>
      <c r="HX318" s="166"/>
      <c r="HY318" s="166"/>
      <c r="HZ318" s="166"/>
      <c r="IA318" s="166"/>
      <c r="IB318" s="166"/>
      <c r="IC318" s="166"/>
      <c r="ID318" s="166"/>
      <c r="IE318" s="166"/>
      <c r="IF318" s="166"/>
      <c r="IG318" s="166"/>
      <c r="IH318" s="166"/>
      <c r="II318" s="166"/>
      <c r="IJ318" s="166"/>
      <c r="IK318" s="166"/>
      <c r="IL318" s="166"/>
      <c r="IM318" s="166"/>
      <c r="IN318" s="166"/>
      <c r="IO318" s="166"/>
      <c r="IP318" s="166"/>
      <c r="IQ318" s="166"/>
      <c r="IR318" s="166"/>
      <c r="IS318" s="166"/>
      <c r="IT318" s="166"/>
      <c r="IU318" s="166"/>
      <c r="IV318" s="166"/>
      <c r="IW318" s="166"/>
    </row>
    <row r="319" customFormat="false" ht="12.75" hidden="false" customHeight="false" outlineLevel="0" collapsed="false">
      <c r="AG319" s="161"/>
      <c r="AH319" s="166"/>
      <c r="AI319" s="166"/>
      <c r="AJ319" s="166"/>
      <c r="AK319" s="166"/>
      <c r="AL319" s="166"/>
      <c r="AM319" s="166"/>
      <c r="AN319" s="166"/>
      <c r="AO319" s="166"/>
      <c r="AP319" s="166"/>
      <c r="AQ319" s="166"/>
      <c r="AR319" s="166"/>
      <c r="AS319" s="166"/>
      <c r="AT319" s="166"/>
      <c r="AU319" s="166"/>
      <c r="AV319" s="166"/>
      <c r="AW319" s="166"/>
      <c r="AX319" s="166"/>
      <c r="AY319" s="166"/>
      <c r="AZ319" s="166"/>
      <c r="BA319" s="166"/>
      <c r="BB319" s="166"/>
      <c r="BC319" s="166"/>
      <c r="BD319" s="166"/>
      <c r="BE319" s="166"/>
      <c r="BF319" s="166"/>
      <c r="BG319" s="166"/>
      <c r="BH319" s="166"/>
      <c r="BI319" s="166"/>
      <c r="BJ319" s="166"/>
      <c r="BK319" s="166"/>
      <c r="BL319" s="166"/>
      <c r="BM319" s="166"/>
      <c r="BN319" s="166"/>
      <c r="BO319" s="166"/>
      <c r="BP319" s="166"/>
      <c r="BQ319" s="166"/>
      <c r="BR319" s="166"/>
      <c r="BS319" s="166"/>
      <c r="BT319" s="166"/>
      <c r="BU319" s="166"/>
      <c r="BV319" s="166"/>
      <c r="BW319" s="166"/>
      <c r="BX319" s="166"/>
      <c r="BY319" s="166"/>
      <c r="BZ319" s="166"/>
      <c r="CA319" s="166"/>
      <c r="CB319" s="166"/>
      <c r="CC319" s="166"/>
      <c r="CD319" s="166"/>
      <c r="CE319" s="166"/>
      <c r="CF319" s="166"/>
      <c r="CG319" s="166"/>
      <c r="CH319" s="166"/>
      <c r="CI319" s="166"/>
      <c r="CJ319" s="166"/>
      <c r="CK319" s="166"/>
      <c r="CL319" s="166"/>
      <c r="CM319" s="166"/>
      <c r="CN319" s="166"/>
      <c r="CO319" s="166"/>
      <c r="CP319" s="166"/>
      <c r="CQ319" s="166"/>
      <c r="CR319" s="166"/>
      <c r="CS319" s="166"/>
      <c r="CT319" s="166"/>
      <c r="CU319" s="166"/>
      <c r="CV319" s="166"/>
      <c r="CW319" s="166"/>
      <c r="CX319" s="166"/>
      <c r="CY319" s="166"/>
      <c r="CZ319" s="166"/>
      <c r="DA319" s="166"/>
      <c r="DB319" s="166"/>
      <c r="DC319" s="166"/>
      <c r="DD319" s="166"/>
      <c r="DE319" s="166"/>
      <c r="DF319" s="166"/>
      <c r="DG319" s="166"/>
      <c r="DH319" s="166"/>
      <c r="DI319" s="166"/>
      <c r="DJ319" s="166"/>
      <c r="DK319" s="166"/>
      <c r="DL319" s="166"/>
      <c r="DM319" s="166"/>
      <c r="DN319" s="166"/>
      <c r="DO319" s="166"/>
      <c r="DP319" s="166"/>
      <c r="DQ319" s="166"/>
      <c r="DR319" s="166"/>
      <c r="DS319" s="166"/>
      <c r="DT319" s="166"/>
      <c r="DU319" s="166"/>
      <c r="DV319" s="166"/>
      <c r="DW319" s="166"/>
      <c r="DX319" s="166"/>
      <c r="DY319" s="166"/>
      <c r="DZ319" s="166"/>
      <c r="EA319" s="166"/>
      <c r="EB319" s="166"/>
      <c r="EC319" s="166"/>
      <c r="ED319" s="166"/>
      <c r="EE319" s="166"/>
      <c r="EF319" s="166"/>
      <c r="EG319" s="166"/>
      <c r="EH319" s="166"/>
      <c r="EI319" s="166"/>
      <c r="EJ319" s="166"/>
      <c r="EK319" s="166"/>
      <c r="EL319" s="166"/>
      <c r="EM319" s="166"/>
      <c r="EN319" s="166"/>
      <c r="EO319" s="166"/>
      <c r="EP319" s="166"/>
      <c r="EQ319" s="166"/>
      <c r="ER319" s="166"/>
      <c r="ES319" s="166"/>
      <c r="ET319" s="166"/>
      <c r="EU319" s="166"/>
      <c r="EV319" s="166"/>
      <c r="EW319" s="166"/>
      <c r="EX319" s="166"/>
      <c r="EY319" s="166"/>
      <c r="EZ319" s="166"/>
      <c r="FA319" s="166"/>
      <c r="FB319" s="166"/>
      <c r="FC319" s="166"/>
      <c r="FD319" s="166"/>
      <c r="FE319" s="166"/>
      <c r="FF319" s="166"/>
      <c r="FG319" s="166"/>
      <c r="FH319" s="166"/>
      <c r="FI319" s="166"/>
      <c r="FJ319" s="166"/>
      <c r="FK319" s="166"/>
      <c r="FL319" s="166"/>
      <c r="FM319" s="166"/>
      <c r="FN319" s="166"/>
      <c r="FO319" s="166"/>
      <c r="FP319" s="166"/>
      <c r="FQ319" s="166"/>
      <c r="FR319" s="166"/>
      <c r="FS319" s="166"/>
      <c r="FT319" s="166"/>
      <c r="FU319" s="166"/>
      <c r="FV319" s="166"/>
      <c r="FW319" s="166"/>
      <c r="FX319" s="166"/>
      <c r="FY319" s="166"/>
      <c r="FZ319" s="166"/>
      <c r="GA319" s="166"/>
      <c r="GB319" s="166"/>
      <c r="GC319" s="166"/>
      <c r="GD319" s="166"/>
      <c r="GE319" s="166"/>
      <c r="GF319" s="166"/>
      <c r="GG319" s="166"/>
      <c r="GH319" s="166"/>
      <c r="GI319" s="166"/>
      <c r="GJ319" s="166"/>
      <c r="GK319" s="166"/>
      <c r="GL319" s="166"/>
      <c r="GM319" s="166"/>
      <c r="GN319" s="166"/>
      <c r="GO319" s="166"/>
      <c r="GP319" s="166"/>
      <c r="GQ319" s="166"/>
      <c r="GR319" s="166"/>
      <c r="GS319" s="166"/>
      <c r="GT319" s="166"/>
      <c r="GU319" s="166"/>
      <c r="GV319" s="166"/>
      <c r="GW319" s="166"/>
      <c r="GX319" s="166"/>
      <c r="GY319" s="166"/>
      <c r="GZ319" s="166"/>
      <c r="HA319" s="166"/>
      <c r="HB319" s="166"/>
      <c r="HC319" s="166"/>
      <c r="HD319" s="166"/>
      <c r="HE319" s="166"/>
      <c r="HF319" s="166"/>
      <c r="HG319" s="166"/>
      <c r="HH319" s="166"/>
      <c r="HI319" s="166"/>
      <c r="HJ319" s="166"/>
      <c r="HK319" s="166"/>
      <c r="HL319" s="166"/>
      <c r="HM319" s="166"/>
      <c r="HN319" s="166"/>
      <c r="HO319" s="166"/>
      <c r="HP319" s="166"/>
      <c r="HQ319" s="166"/>
      <c r="HR319" s="166"/>
      <c r="HS319" s="166"/>
      <c r="HT319" s="166"/>
      <c r="HU319" s="166"/>
      <c r="HV319" s="166"/>
      <c r="HW319" s="166"/>
      <c r="HX319" s="166"/>
      <c r="HY319" s="166"/>
      <c r="HZ319" s="166"/>
      <c r="IA319" s="166"/>
      <c r="IB319" s="166"/>
      <c r="IC319" s="166"/>
      <c r="ID319" s="166"/>
      <c r="IE319" s="166"/>
      <c r="IF319" s="166"/>
      <c r="IG319" s="166"/>
      <c r="IH319" s="166"/>
      <c r="II319" s="166"/>
      <c r="IJ319" s="166"/>
      <c r="IK319" s="166"/>
      <c r="IL319" s="166"/>
      <c r="IM319" s="166"/>
      <c r="IN319" s="166"/>
      <c r="IO319" s="166"/>
      <c r="IP319" s="166"/>
      <c r="IQ319" s="166"/>
      <c r="IR319" s="166"/>
      <c r="IS319" s="166"/>
      <c r="IT319" s="166"/>
      <c r="IU319" s="166"/>
      <c r="IV319" s="166"/>
      <c r="IW319" s="166"/>
    </row>
    <row r="320" customFormat="false" ht="12.75" hidden="false" customHeight="false" outlineLevel="0" collapsed="false">
      <c r="AG320" s="161"/>
    </row>
    <row r="321" customFormat="false" ht="12.75" hidden="false" customHeight="false" outlineLevel="0" collapsed="false">
      <c r="AG321" s="161"/>
    </row>
    <row r="322" customFormat="false" ht="12.75" hidden="false" customHeight="false" outlineLevel="0" collapsed="false">
      <c r="AG322" s="166"/>
    </row>
    <row r="323" customFormat="false" ht="12.75" hidden="false" customHeight="false" outlineLevel="0" collapsed="false">
      <c r="AG323" s="166"/>
    </row>
    <row r="324" customFormat="false" ht="12.75" hidden="false" customHeight="false" outlineLevel="0" collapsed="false">
      <c r="AG324" s="166"/>
    </row>
    <row r="325" customFormat="false" ht="12.75" hidden="false" customHeight="false" outlineLevel="0" collapsed="false">
      <c r="AG325" s="166"/>
    </row>
    <row r="326" customFormat="false" ht="12.75" hidden="false" customHeight="false" outlineLevel="0" collapsed="false">
      <c r="AG326" s="166"/>
    </row>
    <row r="327" customFormat="false" ht="12.75" hidden="false" customHeight="false" outlineLevel="0" collapsed="false">
      <c r="AG327" s="166"/>
    </row>
    <row r="328" customFormat="false" ht="12.75" hidden="false" customHeight="false" outlineLevel="0" collapsed="false">
      <c r="AG328" s="166"/>
    </row>
    <row r="329" customFormat="false" ht="12.75" hidden="false" customHeight="false" outlineLevel="0" collapsed="false">
      <c r="AG329" s="166"/>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98</xdr:row>
                    <xdr:rowOff>171360</xdr:rowOff>
                  </from>
                  <to>
                    <xdr:col>12</xdr:col>
                    <xdr:colOff>100800</xdr:colOff>
                    <xdr:row>99</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341</v>
      </c>
      <c r="J1" s="674" t="s">
        <v>182</v>
      </c>
      <c r="K1" s="674" t="s">
        <v>199</v>
      </c>
    </row>
    <row r="2" customFormat="false" ht="12.75" hidden="false" customHeight="false" outlineLevel="0" collapsed="false">
      <c r="B2" s="0" t="s">
        <v>192</v>
      </c>
      <c r="C2" s="0" t="s">
        <v>191</v>
      </c>
      <c r="D2" s="0" t="s">
        <v>190</v>
      </c>
      <c r="E2" s="0" t="s">
        <v>82</v>
      </c>
      <c r="F2" s="0" t="s">
        <v>83</v>
      </c>
      <c r="G2" s="0" t="s">
        <v>188</v>
      </c>
      <c r="H2" s="0" t="s">
        <v>189</v>
      </c>
      <c r="I2" s="0" t="s">
        <v>187</v>
      </c>
      <c r="J2" s="0" t="s">
        <v>182</v>
      </c>
      <c r="K2" s="0" t="s">
        <v>180</v>
      </c>
      <c r="L2" s="0" t="s">
        <v>179</v>
      </c>
      <c r="M2" s="0" t="s">
        <v>178</v>
      </c>
    </row>
    <row r="3" customFormat="false" ht="12.75" hidden="false" customHeight="false" outlineLevel="0" collapsed="false">
      <c r="A3" s="0" t="s">
        <v>323</v>
      </c>
      <c r="B3" s="674" t="s">
        <v>342</v>
      </c>
      <c r="C3" s="674" t="s">
        <v>343</v>
      </c>
      <c r="D3" s="674" t="s">
        <v>344</v>
      </c>
      <c r="E3" s="674" t="s">
        <v>345</v>
      </c>
      <c r="F3" s="674" t="s">
        <v>346</v>
      </c>
      <c r="G3" s="674" t="s">
        <v>188</v>
      </c>
      <c r="H3" s="674" t="s">
        <v>189</v>
      </c>
      <c r="I3" s="674" t="s">
        <v>347</v>
      </c>
      <c r="J3" s="674" t="s">
        <v>182</v>
      </c>
      <c r="K3" s="674" t="s">
        <v>348</v>
      </c>
      <c r="L3" s="674" t="s">
        <v>349</v>
      </c>
      <c r="M3" s="674" t="s">
        <v>350</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351</v>
      </c>
      <c r="D2" s="487"/>
      <c r="E2" s="676"/>
      <c r="F2" s="487"/>
    </row>
    <row r="4" customFormat="false" ht="12.75" hidden="false" customHeight="false" outlineLevel="0" collapsed="false">
      <c r="C4" s="677" t="s">
        <v>352</v>
      </c>
      <c r="E4" s="678" t="n">
        <v>36244</v>
      </c>
    </row>
    <row r="5" customFormat="false" ht="12.75" hidden="false" customHeight="false" outlineLevel="0" collapsed="false">
      <c r="C5" s="677" t="s">
        <v>353</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s">
        <v>354</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B5" activeCellId="0" sqref="B5"/>
    </sheetView>
  </sheetViews>
  <sheetFormatPr defaultColWidth="9.13671875" defaultRowHeight="12.75" customHeight="true" zeroHeight="false" outlineLevelRow="0" outlineLevelCol="0"/>
  <cols>
    <col collapsed="false" customWidth="true" hidden="false" outlineLevel="0" max="1" min="1" style="205" width="23.14"/>
    <col collapsed="false" customWidth="true" hidden="false" outlineLevel="0" max="2" min="2" style="206" width="11.56"/>
    <col collapsed="false" customWidth="true" hidden="false" outlineLevel="0" max="4" min="3" style="206" width="8.85"/>
    <col collapsed="false" customWidth="true" hidden="false" outlineLevel="0" max="5" min="5" style="206" width="9.99"/>
    <col collapsed="false" customWidth="true" hidden="false" outlineLevel="0" max="7" min="6" style="206" width="8.85"/>
    <col collapsed="false" customWidth="true" hidden="false" outlineLevel="0" max="8" min="8" style="206" width="8.7"/>
    <col collapsed="false" customWidth="true" hidden="false" outlineLevel="0" max="9" min="9" style="206" width="7.7"/>
    <col collapsed="false" customWidth="true" hidden="false" outlineLevel="0" max="10" min="10" style="206" width="8.41"/>
    <col collapsed="false" customWidth="true" hidden="false" outlineLevel="0" max="11" min="11" style="206" width="9.99"/>
    <col collapsed="false" customWidth="true" hidden="false" outlineLevel="0" max="12" min="12" style="206" width="7.85"/>
    <col collapsed="false" customWidth="true" hidden="false" outlineLevel="0" max="13" min="13" style="206" width="7.7"/>
    <col collapsed="false" customWidth="true" hidden="false" outlineLevel="0" max="14" min="14" style="206" width="7.28"/>
    <col collapsed="false" customWidth="true" hidden="false" outlineLevel="0" max="16" min="15" style="206" width="8.28"/>
    <col collapsed="false" customWidth="true" hidden="false" outlineLevel="0" max="19" min="17" style="206" width="7.85"/>
    <col collapsed="false" customWidth="true" hidden="false" outlineLevel="0" max="20" min="20" style="206" width="7.99"/>
    <col collapsed="false" customWidth="true" hidden="false" outlineLevel="0" max="22" min="21" style="206" width="7.85"/>
    <col collapsed="false" customWidth="false" hidden="false" outlineLevel="0" max="23" min="23" style="206" width="9.14"/>
    <col collapsed="false" customWidth="true" hidden="false" outlineLevel="0" max="24" min="24" style="206" width="7.56"/>
    <col collapsed="false" customWidth="true" hidden="false" outlineLevel="0" max="25" min="25" style="206" width="7.99"/>
    <col collapsed="false" customWidth="true" hidden="false" outlineLevel="0" max="26" min="26" style="206" width="11.85"/>
    <col collapsed="false" customWidth="true" hidden="false" outlineLevel="0" max="27" min="27" style="207" width="12.42"/>
    <col collapsed="false" customWidth="false" hidden="false" outlineLevel="0" max="28" min="28" style="206" width="9.14"/>
    <col collapsed="false" customWidth="true" hidden="false" outlineLevel="0" max="29" min="29" style="206" width="12.85"/>
    <col collapsed="false" customWidth="false" hidden="false" outlineLevel="0" max="257" min="30" style="206" width="9.14"/>
  </cols>
  <sheetData>
    <row r="1" customFormat="false" ht="15.75" hidden="false" customHeight="true" outlineLevel="0" collapsed="false">
      <c r="A1" s="208" t="n">
        <v>37249</v>
      </c>
      <c r="B1" s="208"/>
      <c r="C1" s="208"/>
      <c r="D1" s="208"/>
      <c r="E1" s="208"/>
      <c r="F1" s="208"/>
      <c r="G1" s="208"/>
      <c r="H1" s="208"/>
      <c r="I1" s="208"/>
      <c r="J1" s="208"/>
      <c r="K1" s="208"/>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46</v>
      </c>
      <c r="C2" s="211" t="s">
        <v>46</v>
      </c>
      <c r="D2" s="211" t="s">
        <v>46</v>
      </c>
      <c r="E2" s="211" t="s">
        <v>46</v>
      </c>
      <c r="F2" s="211" t="s">
        <v>46</v>
      </c>
      <c r="G2" s="211" t="s">
        <v>46</v>
      </c>
      <c r="H2" s="211" t="s">
        <v>46</v>
      </c>
      <c r="I2" s="211" t="s">
        <v>46</v>
      </c>
      <c r="J2" s="211" t="s">
        <v>46</v>
      </c>
      <c r="K2" s="211" t="s">
        <v>46</v>
      </c>
      <c r="L2" s="211" t="s">
        <v>46</v>
      </c>
      <c r="M2" s="211" t="s">
        <v>46</v>
      </c>
      <c r="N2" s="211" t="s">
        <v>46</v>
      </c>
      <c r="O2" s="211" t="s">
        <v>46</v>
      </c>
      <c r="P2" s="211" t="s">
        <v>46</v>
      </c>
      <c r="Q2" s="211" t="s">
        <v>46</v>
      </c>
      <c r="R2" s="211" t="s">
        <v>46</v>
      </c>
      <c r="S2" s="211" t="s">
        <v>46</v>
      </c>
      <c r="T2" s="211" t="s">
        <v>46</v>
      </c>
      <c r="U2" s="211" t="s">
        <v>46</v>
      </c>
      <c r="V2" s="211" t="s">
        <v>46</v>
      </c>
      <c r="W2" s="211" t="s">
        <v>46</v>
      </c>
      <c r="X2" s="211" t="s">
        <v>46</v>
      </c>
      <c r="Y2" s="212" t="s">
        <v>46</v>
      </c>
      <c r="Z2" s="213"/>
      <c r="AA2" s="214"/>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213"/>
      <c r="EL2" s="213"/>
      <c r="EM2" s="213"/>
      <c r="EN2" s="213"/>
      <c r="EO2" s="213"/>
      <c r="EP2" s="213"/>
      <c r="EQ2" s="213"/>
      <c r="ER2" s="213"/>
      <c r="ES2" s="213"/>
      <c r="ET2" s="213"/>
      <c r="EU2" s="213"/>
      <c r="EV2" s="213"/>
      <c r="EW2" s="213"/>
      <c r="EX2" s="213"/>
      <c r="EY2" s="213"/>
      <c r="EZ2" s="213"/>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213"/>
      <c r="GL2" s="213"/>
      <c r="GM2" s="213"/>
      <c r="GN2" s="213"/>
      <c r="GO2" s="213"/>
      <c r="GP2" s="213"/>
      <c r="GQ2" s="213"/>
      <c r="GR2" s="213"/>
      <c r="GS2" s="213"/>
      <c r="GT2" s="213"/>
      <c r="GU2" s="213"/>
      <c r="GV2" s="213"/>
      <c r="GW2" s="213"/>
      <c r="GX2" s="213"/>
      <c r="GY2" s="213"/>
      <c r="GZ2" s="213"/>
      <c r="HA2" s="213"/>
      <c r="HB2" s="213"/>
      <c r="HC2" s="213"/>
      <c r="HD2" s="213"/>
      <c r="HE2" s="213"/>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row>
    <row r="3" customFormat="false" ht="13.5" hidden="false" customHeight="false" outlineLevel="0" collapsed="false">
      <c r="A3" s="216" t="s">
        <v>47</v>
      </c>
      <c r="B3" s="217" t="n">
        <v>1</v>
      </c>
      <c r="C3" s="218" t="n">
        <v>2</v>
      </c>
      <c r="D3" s="218" t="n">
        <v>3</v>
      </c>
      <c r="E3" s="218" t="n">
        <v>4</v>
      </c>
      <c r="F3" s="218" t="n">
        <v>5</v>
      </c>
      <c r="G3" s="218" t="n">
        <v>6</v>
      </c>
      <c r="H3" s="218" t="n">
        <v>7</v>
      </c>
      <c r="I3" s="218" t="n">
        <v>8</v>
      </c>
      <c r="J3" s="218" t="n">
        <v>9</v>
      </c>
      <c r="K3" s="218" t="n">
        <v>10</v>
      </c>
      <c r="L3" s="218" t="n">
        <v>11</v>
      </c>
      <c r="M3" s="218" t="n">
        <v>12</v>
      </c>
      <c r="N3" s="218" t="n">
        <v>13</v>
      </c>
      <c r="O3" s="218" t="n">
        <v>14</v>
      </c>
      <c r="P3" s="218" t="n">
        <v>15</v>
      </c>
      <c r="Q3" s="218" t="n">
        <v>16</v>
      </c>
      <c r="R3" s="218" t="n">
        <v>17</v>
      </c>
      <c r="S3" s="219" t="n">
        <v>18</v>
      </c>
      <c r="T3" s="217" t="n">
        <v>19</v>
      </c>
      <c r="U3" s="218" t="n">
        <v>20</v>
      </c>
      <c r="V3" s="218" t="n">
        <v>21</v>
      </c>
      <c r="W3" s="218" t="n">
        <v>22</v>
      </c>
      <c r="X3" s="218" t="n">
        <v>23</v>
      </c>
      <c r="Y3" s="220"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1" t="s">
        <v>48</v>
      </c>
      <c r="B4" s="222" t="n">
        <v>646</v>
      </c>
      <c r="C4" s="222" t="n">
        <v>582</v>
      </c>
      <c r="D4" s="222" t="n">
        <v>565</v>
      </c>
      <c r="E4" s="222" t="n">
        <v>563</v>
      </c>
      <c r="F4" s="222" t="n">
        <v>566</v>
      </c>
      <c r="G4" s="222" t="n">
        <v>578</v>
      </c>
      <c r="H4" s="222" t="n">
        <v>607</v>
      </c>
      <c r="I4" s="222" t="n">
        <v>627</v>
      </c>
      <c r="J4" s="222" t="n">
        <v>662</v>
      </c>
      <c r="K4" s="222" t="n">
        <v>687</v>
      </c>
      <c r="L4" s="222" t="n">
        <v>689</v>
      </c>
      <c r="M4" s="222" t="n">
        <v>682</v>
      </c>
      <c r="N4" s="222" t="n">
        <v>661</v>
      </c>
      <c r="O4" s="222" t="n">
        <v>653</v>
      </c>
      <c r="P4" s="222" t="n">
        <v>644</v>
      </c>
      <c r="Q4" s="222" t="n">
        <v>643</v>
      </c>
      <c r="R4" s="222" t="n">
        <v>646</v>
      </c>
      <c r="S4" s="222" t="n">
        <v>771</v>
      </c>
      <c r="T4" s="222" t="n">
        <v>785</v>
      </c>
      <c r="U4" s="222" t="n">
        <v>769</v>
      </c>
      <c r="V4" s="222" t="n">
        <v>744</v>
      </c>
      <c r="W4" s="222" t="n">
        <v>731</v>
      </c>
      <c r="X4" s="223" t="n">
        <v>697</v>
      </c>
      <c r="Y4" s="223" t="n">
        <v>654</v>
      </c>
      <c r="Z4" s="224"/>
      <c r="AA4" s="224"/>
      <c r="AB4" s="224"/>
      <c r="AC4" s="224"/>
      <c r="AD4" s="224"/>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c r="IW4" s="225"/>
    </row>
    <row r="5" customFormat="false" ht="12.75" hidden="false" customHeight="false" outlineLevel="0" collapsed="false">
      <c r="A5" s="226" t="s">
        <v>12</v>
      </c>
      <c r="B5" s="227" t="n">
        <f aca="false">Deals!F4</f>
        <v>25</v>
      </c>
      <c r="C5" s="227" t="n">
        <f aca="false">Deals!G4</f>
        <v>25</v>
      </c>
      <c r="D5" s="227" t="n">
        <f aca="false">Deals!H4</f>
        <v>25</v>
      </c>
      <c r="E5" s="227" t="n">
        <f aca="false">Deals!I4</f>
        <v>25</v>
      </c>
      <c r="F5" s="227" t="n">
        <f aca="false">Deals!J4</f>
        <v>25</v>
      </c>
      <c r="G5" s="227" t="n">
        <f aca="false">Deals!K4</f>
        <v>25</v>
      </c>
      <c r="H5" s="227" t="n">
        <f aca="false">Deals!L4</f>
        <v>25</v>
      </c>
      <c r="I5" s="227" t="n">
        <f aca="false">Deals!M4</f>
        <v>25</v>
      </c>
      <c r="J5" s="227" t="n">
        <f aca="false">Deals!N4</f>
        <v>25</v>
      </c>
      <c r="K5" s="227" t="n">
        <f aca="false">Deals!O4</f>
        <v>25</v>
      </c>
      <c r="L5" s="227" t="n">
        <f aca="false">Deals!P4</f>
        <v>25</v>
      </c>
      <c r="M5" s="227" t="n">
        <f aca="false">Deals!Q4</f>
        <v>25</v>
      </c>
      <c r="N5" s="227" t="n">
        <f aca="false">Deals!R4</f>
        <v>25</v>
      </c>
      <c r="O5" s="227" t="n">
        <f aca="false">Deals!S4</f>
        <v>25</v>
      </c>
      <c r="P5" s="227" t="n">
        <f aca="false">Deals!T4</f>
        <v>25</v>
      </c>
      <c r="Q5" s="227" t="n">
        <f aca="false">Deals!U4</f>
        <v>25</v>
      </c>
      <c r="R5" s="227" t="n">
        <f aca="false">Deals!V4</f>
        <v>25</v>
      </c>
      <c r="S5" s="227" t="n">
        <f aca="false">Deals!W4</f>
        <v>25</v>
      </c>
      <c r="T5" s="227" t="n">
        <f aca="false">Deals!X4</f>
        <v>25</v>
      </c>
      <c r="U5" s="227" t="n">
        <f aca="false">Deals!Y4</f>
        <v>25</v>
      </c>
      <c r="V5" s="227" t="n">
        <f aca="false">Deals!Z4</f>
        <v>25</v>
      </c>
      <c r="W5" s="227" t="n">
        <f aca="false">Deals!AA4</f>
        <v>25</v>
      </c>
      <c r="X5" s="227" t="n">
        <f aca="false">Deals!AB4</f>
        <v>25</v>
      </c>
      <c r="Y5" s="228" t="n">
        <f aca="false">Deals!AC4</f>
        <v>25</v>
      </c>
      <c r="Z5" s="229"/>
      <c r="AA5" s="230"/>
      <c r="AB5" s="231"/>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c r="CP5" s="231"/>
      <c r="CQ5" s="231"/>
      <c r="CR5" s="231"/>
      <c r="CS5" s="231"/>
      <c r="CT5" s="231"/>
      <c r="CU5" s="231"/>
      <c r="CV5" s="231"/>
      <c r="CW5" s="231"/>
      <c r="CX5" s="231"/>
      <c r="CY5" s="231"/>
      <c r="CZ5" s="231"/>
      <c r="DA5" s="231"/>
      <c r="DB5" s="231"/>
      <c r="DC5" s="231"/>
      <c r="DD5" s="231"/>
      <c r="DE5" s="231"/>
      <c r="DF5" s="231"/>
      <c r="DG5" s="231"/>
      <c r="DH5" s="231"/>
      <c r="DI5" s="231"/>
      <c r="DJ5" s="231"/>
      <c r="DK5" s="231"/>
      <c r="DL5" s="231"/>
      <c r="DM5" s="231"/>
      <c r="DN5" s="231"/>
      <c r="DO5" s="231"/>
      <c r="DP5" s="231"/>
      <c r="DQ5" s="231"/>
      <c r="DR5" s="231"/>
      <c r="DS5" s="231"/>
      <c r="DT5" s="231"/>
      <c r="DU5" s="231"/>
      <c r="DV5" s="231"/>
      <c r="DW5" s="231"/>
      <c r="DX5" s="231"/>
      <c r="DY5" s="231"/>
      <c r="DZ5" s="231"/>
      <c r="EA5" s="231"/>
      <c r="EB5" s="231"/>
      <c r="EC5" s="231"/>
      <c r="ED5" s="231"/>
      <c r="EE5" s="231"/>
      <c r="EF5" s="231"/>
      <c r="EG5" s="231"/>
      <c r="EH5" s="231"/>
      <c r="EI5" s="231"/>
      <c r="EJ5" s="231"/>
      <c r="EK5" s="231"/>
      <c r="EL5" s="231"/>
      <c r="EM5" s="231"/>
      <c r="EN5" s="231"/>
      <c r="EO5" s="231"/>
      <c r="EP5" s="231"/>
      <c r="EQ5" s="231"/>
      <c r="ER5" s="231"/>
      <c r="ES5" s="231"/>
      <c r="ET5" s="231"/>
      <c r="EU5" s="231"/>
      <c r="EV5" s="231"/>
      <c r="EW5" s="231"/>
      <c r="EX5" s="231"/>
      <c r="EY5" s="231"/>
      <c r="EZ5" s="231"/>
      <c r="FA5" s="231"/>
      <c r="FB5" s="231"/>
      <c r="FC5" s="231"/>
      <c r="FD5" s="231"/>
      <c r="FE5" s="231"/>
      <c r="FF5" s="231"/>
      <c r="FG5" s="231"/>
      <c r="FH5" s="231"/>
      <c r="FI5" s="231"/>
      <c r="FJ5" s="231"/>
      <c r="FK5" s="231"/>
      <c r="FL5" s="231"/>
      <c r="FM5" s="231"/>
      <c r="FN5" s="231"/>
      <c r="FO5" s="231"/>
      <c r="FP5" s="231"/>
      <c r="FQ5" s="231"/>
      <c r="FR5" s="231"/>
      <c r="FS5" s="231"/>
      <c r="FT5" s="231"/>
      <c r="FU5" s="231"/>
      <c r="FV5" s="231"/>
      <c r="FW5" s="231"/>
      <c r="FX5" s="231"/>
      <c r="FY5" s="231"/>
      <c r="FZ5" s="231"/>
      <c r="GA5" s="231"/>
      <c r="GB5" s="231"/>
      <c r="GC5" s="231"/>
      <c r="GD5" s="231"/>
      <c r="GE5" s="231"/>
      <c r="GF5" s="231"/>
      <c r="GG5" s="231"/>
      <c r="GH5" s="231"/>
      <c r="GI5" s="231"/>
      <c r="GJ5" s="231"/>
      <c r="GK5" s="231"/>
      <c r="GL5" s="231"/>
      <c r="GM5" s="231"/>
      <c r="GN5" s="231"/>
      <c r="GO5" s="231"/>
      <c r="GP5" s="231"/>
      <c r="GQ5" s="231"/>
      <c r="GR5" s="231"/>
      <c r="GS5" s="231"/>
      <c r="GT5" s="231"/>
      <c r="GU5" s="231"/>
      <c r="GV5" s="231"/>
      <c r="GW5" s="231"/>
      <c r="GX5" s="231"/>
      <c r="GY5" s="231"/>
      <c r="GZ5" s="231"/>
      <c r="HA5" s="231"/>
      <c r="HB5" s="231"/>
      <c r="HC5" s="231"/>
      <c r="HD5" s="231"/>
      <c r="HE5" s="231"/>
      <c r="HF5" s="231"/>
      <c r="HG5" s="231"/>
      <c r="HH5" s="231"/>
      <c r="HI5" s="231"/>
      <c r="HJ5" s="231"/>
      <c r="HK5" s="231"/>
      <c r="HL5" s="231"/>
      <c r="HM5" s="231"/>
      <c r="HN5" s="231"/>
      <c r="HO5" s="231"/>
      <c r="HP5" s="231"/>
      <c r="HQ5" s="231"/>
      <c r="HR5" s="231"/>
      <c r="HS5" s="231"/>
      <c r="HT5" s="231"/>
      <c r="HU5" s="231"/>
      <c r="HV5" s="231"/>
      <c r="HW5" s="231"/>
      <c r="HX5" s="231"/>
      <c r="HY5" s="231"/>
      <c r="HZ5" s="231"/>
      <c r="IA5" s="231"/>
      <c r="IB5" s="231"/>
      <c r="IC5" s="231"/>
      <c r="ID5" s="231"/>
      <c r="IE5" s="231"/>
      <c r="IF5" s="231"/>
      <c r="IG5" s="231"/>
      <c r="IH5" s="231"/>
      <c r="II5" s="231"/>
      <c r="IJ5" s="231"/>
      <c r="IK5" s="231"/>
      <c r="IL5" s="231"/>
      <c r="IM5" s="231"/>
      <c r="IN5" s="231"/>
      <c r="IO5" s="231"/>
      <c r="IP5" s="231"/>
      <c r="IQ5" s="231"/>
      <c r="IR5" s="231"/>
      <c r="IS5" s="231"/>
      <c r="IT5" s="231"/>
      <c r="IU5" s="231"/>
      <c r="IV5" s="231"/>
      <c r="IW5" s="231"/>
    </row>
    <row r="6" customFormat="false" ht="12" hidden="false" customHeight="false" outlineLevel="0" collapsed="false">
      <c r="A6" s="232" t="s">
        <v>49</v>
      </c>
      <c r="B6" s="233"/>
      <c r="C6" s="233"/>
      <c r="D6" s="233"/>
      <c r="E6" s="233"/>
      <c r="F6" s="233"/>
      <c r="G6" s="233"/>
      <c r="H6" s="233"/>
      <c r="I6" s="233"/>
      <c r="J6" s="233"/>
      <c r="K6" s="233"/>
      <c r="L6" s="233"/>
      <c r="M6" s="233"/>
      <c r="N6" s="233"/>
      <c r="O6" s="233"/>
      <c r="P6" s="233"/>
      <c r="Q6" s="233"/>
      <c r="R6" s="233"/>
      <c r="S6" s="233"/>
      <c r="T6" s="233"/>
      <c r="U6" s="233"/>
      <c r="V6" s="233"/>
      <c r="W6" s="233"/>
      <c r="X6" s="233"/>
      <c r="Y6" s="234"/>
      <c r="Z6" s="229"/>
      <c r="AA6" s="230"/>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c r="IW6" s="231"/>
    </row>
    <row r="7" customFormat="false" ht="12.75" hidden="false" customHeight="false" outlineLevel="0" collapsed="false">
      <c r="A7" s="235" t="s">
        <v>50</v>
      </c>
      <c r="B7" s="236"/>
      <c r="C7" s="236"/>
      <c r="D7" s="236"/>
      <c r="E7" s="236"/>
      <c r="F7" s="236"/>
      <c r="G7" s="236"/>
      <c r="H7" s="236"/>
      <c r="I7" s="236"/>
      <c r="J7" s="236"/>
      <c r="K7" s="236"/>
      <c r="L7" s="236"/>
      <c r="M7" s="236"/>
      <c r="N7" s="236"/>
      <c r="O7" s="236" t="n">
        <v>0</v>
      </c>
      <c r="P7" s="236"/>
      <c r="Q7" s="236"/>
      <c r="R7" s="236"/>
      <c r="S7" s="236"/>
      <c r="T7" s="236"/>
      <c r="U7" s="236"/>
      <c r="V7" s="236"/>
      <c r="W7" s="236"/>
      <c r="X7" s="236"/>
      <c r="Y7" s="237"/>
      <c r="Z7" s="229"/>
      <c r="AA7" s="230"/>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c r="FG7" s="231"/>
      <c r="FH7" s="231"/>
      <c r="FI7" s="231"/>
      <c r="FJ7" s="231"/>
      <c r="FK7" s="231"/>
      <c r="FL7" s="231"/>
      <c r="FM7" s="231"/>
      <c r="FN7" s="231"/>
      <c r="FO7" s="231"/>
      <c r="FP7" s="231"/>
      <c r="FQ7" s="231"/>
      <c r="FR7" s="231"/>
      <c r="FS7" s="231"/>
      <c r="FT7" s="231"/>
      <c r="FU7" s="231"/>
      <c r="FV7" s="231"/>
      <c r="FW7" s="231"/>
      <c r="FX7" s="231"/>
      <c r="FY7" s="231"/>
      <c r="FZ7" s="231"/>
      <c r="GA7" s="231"/>
      <c r="GB7" s="231"/>
      <c r="GC7" s="231"/>
      <c r="GD7" s="231"/>
      <c r="GE7" s="231"/>
      <c r="GF7" s="231"/>
      <c r="GG7" s="231"/>
      <c r="GH7" s="231"/>
      <c r="GI7" s="231"/>
      <c r="GJ7" s="231"/>
      <c r="GK7" s="231"/>
      <c r="GL7" s="231"/>
      <c r="GM7" s="231"/>
      <c r="GN7" s="231"/>
      <c r="GO7" s="231"/>
      <c r="GP7" s="231"/>
      <c r="GQ7" s="231"/>
      <c r="GR7" s="231"/>
      <c r="GS7" s="231"/>
      <c r="GT7" s="231"/>
      <c r="GU7" s="231"/>
      <c r="GV7" s="231"/>
      <c r="GW7" s="231"/>
      <c r="GX7" s="231"/>
      <c r="GY7" s="231"/>
      <c r="GZ7" s="231"/>
      <c r="HA7" s="231"/>
      <c r="HB7" s="231"/>
      <c r="HC7" s="231"/>
      <c r="HD7" s="231"/>
      <c r="HE7" s="231"/>
      <c r="HF7" s="231"/>
      <c r="HG7" s="231"/>
      <c r="HH7" s="231"/>
      <c r="HI7" s="231"/>
      <c r="HJ7" s="231"/>
      <c r="HK7" s="231"/>
      <c r="HL7" s="231"/>
      <c r="HM7" s="231"/>
      <c r="HN7" s="231"/>
      <c r="HO7" s="231"/>
      <c r="HP7" s="231"/>
      <c r="HQ7" s="231"/>
      <c r="HR7" s="231"/>
      <c r="HS7" s="231"/>
      <c r="HT7" s="231"/>
      <c r="HU7" s="231"/>
      <c r="HV7" s="231"/>
      <c r="HW7" s="231"/>
      <c r="HX7" s="231"/>
      <c r="HY7" s="231"/>
      <c r="HZ7" s="231"/>
      <c r="IA7" s="231"/>
      <c r="IB7" s="231"/>
      <c r="IC7" s="231"/>
      <c r="ID7" s="231"/>
      <c r="IE7" s="231"/>
      <c r="IF7" s="231"/>
      <c r="IG7" s="231"/>
      <c r="IH7" s="231"/>
      <c r="II7" s="231"/>
      <c r="IJ7" s="231"/>
      <c r="IK7" s="231"/>
      <c r="IL7" s="231"/>
      <c r="IM7" s="231"/>
      <c r="IN7" s="231"/>
      <c r="IO7" s="231"/>
      <c r="IP7" s="231"/>
      <c r="IQ7" s="231"/>
      <c r="IR7" s="231"/>
      <c r="IS7" s="231"/>
      <c r="IT7" s="231"/>
      <c r="IU7" s="231"/>
      <c r="IV7" s="231"/>
      <c r="IW7" s="231"/>
    </row>
    <row r="8" customFormat="false" ht="12" hidden="false" customHeight="false" outlineLevel="0" collapsed="false">
      <c r="A8" s="238" t="s">
        <v>51</v>
      </c>
      <c r="B8" s="239" t="n">
        <f aca="true" t="array" ref="B8:B8">SUM(IF((DelPoint="4C")*(DType="pre")*(OFFSET(DelPoint,0,B3+2)&lt;0),OFFSET(DelPoint,0,B3+2),0))</f>
        <v>0</v>
      </c>
      <c r="C8" s="239" t="n">
        <f aca="true" t="array" ref="C8:C8">SUM(IF((DelPoint="4C")*(DType="pre")*(OFFSET(DelPoint,0,C3+2)&lt;0),OFFSET(DelPoint,0,C3+2),0))</f>
        <v>0</v>
      </c>
      <c r="D8" s="239" t="n">
        <f aca="true" t="array" ref="D8:D8">SUM(IF((DelPoint="4C")*(DType="pre")*(OFFSET(DelPoint,0,D3+2)&lt;0),OFFSET(DelPoint,0,D3+2),0))</f>
        <v>0</v>
      </c>
      <c r="E8" s="239" t="n">
        <f aca="true" t="array" ref="E8:E8">SUM(IF((DelPoint="4C")*(DType="pre")*(OFFSET(DelPoint,0,E3+2)&lt;0),OFFSET(DelPoint,0,E3+2),0))</f>
        <v>0</v>
      </c>
      <c r="F8" s="239" t="n">
        <f aca="true" t="array" ref="F8:F8">SUM(IF((DelPoint="4C")*(DType="pre")*(OFFSET(DelPoint,0,F3+2)&lt;0),OFFSET(DelPoint,0,F3+2),0))</f>
        <v>0</v>
      </c>
      <c r="G8" s="239" t="n">
        <f aca="true" t="array" ref="G8:G8">SUM(IF((DelPoint="4C")*(DType="pre")*(OFFSET(DelPoint,0,G3+2)&lt;0),OFFSET(DelPoint,0,G3+2),0))</f>
        <v>0</v>
      </c>
      <c r="H8" s="239" t="n">
        <f aca="true" t="array" ref="H8:H8">SUM(IF((DelPoint="4C")*(DType="pre")*(OFFSET(DelPoint,0,H3+2)&lt;0),OFFSET(DelPoint,0,H3+2),0))</f>
        <v>0</v>
      </c>
      <c r="I8" s="239" t="n">
        <f aca="true" t="array" ref="I8:I8">SUM(IF((DelPoint="4C")*(DType="pre")*(OFFSET(DelPoint,0,I3+2)&lt;0),OFFSET(DelPoint,0,I3+2),0))</f>
        <v>0</v>
      </c>
      <c r="J8" s="239" t="n">
        <f aca="true" t="array" ref="J8:J8">SUM(IF((DelPoint="4C")*(DType="pre")*(OFFSET(DelPoint,0,J3+2)&lt;0),OFFSET(DelPoint,0,J3+2),0))</f>
        <v>0</v>
      </c>
      <c r="K8" s="239" t="n">
        <f aca="true" t="array" ref="K8:K8">SUM(IF((DelPoint="4C")*(DType="pre")*(OFFSET(DelPoint,0,K3+2)&lt;0),OFFSET(DelPoint,0,K3+2),0))</f>
        <v>0</v>
      </c>
      <c r="L8" s="239" t="n">
        <f aca="true" t="array" ref="L8:L8">SUM(IF((DelPoint="4C")*(DType="pre")*(OFFSET(DelPoint,0,L3+2)&lt;0),OFFSET(DelPoint,0,L3+2),0))</f>
        <v>0</v>
      </c>
      <c r="M8" s="239" t="n">
        <f aca="true" t="array" ref="M8:M8">SUM(IF((DelPoint="4C")*(DType="pre")*(OFFSET(DelPoint,0,M3+2)&lt;0),OFFSET(DelPoint,0,M3+2),0))</f>
        <v>0</v>
      </c>
      <c r="N8" s="239" t="n">
        <f aca="true" t="array" ref="N8:N8">SUM(IF((DelPoint="4C")*(DType="pre")*(OFFSET(DelPoint,0,N3+2)&lt;0),OFFSET(DelPoint,0,N3+2),0))</f>
        <v>0</v>
      </c>
      <c r="O8" s="239" t="n">
        <f aca="true" t="array" ref="O8:O8">SUM(IF((DelPoint="4C")*(DType="pre")*(OFFSET(DelPoint,0,O3+2)&lt;0),OFFSET(DelPoint,0,O3+2),0))</f>
        <v>0</v>
      </c>
      <c r="P8" s="239" t="n">
        <f aca="true" t="array" ref="P8:P8">SUM(IF((DelPoint="4C")*(DType="pre")*(OFFSET(DelPoint,0,P3+2)&lt;0),OFFSET(DelPoint,0,P3+2),0))</f>
        <v>0</v>
      </c>
      <c r="Q8" s="239" t="n">
        <f aca="true" t="array" ref="Q8:Q8">SUM(IF((DelPoint="4C")*(DType="pre")*(OFFSET(DelPoint,0,Q3+2)&lt;0),OFFSET(DelPoint,0,Q3+2),0))</f>
        <v>0</v>
      </c>
      <c r="R8" s="239" t="n">
        <f aca="true" t="array" ref="R8:R8">SUM(IF((DelPoint="4C")*(DType="pre")*(OFFSET(DelPoint,0,R3+2)&lt;0),OFFSET(DelPoint,0,R3+2),0))</f>
        <v>0</v>
      </c>
      <c r="S8" s="239" t="n">
        <f aca="true" t="array" ref="S8:S8">SUM(IF((DelPoint="4C")*(DType="pre")*(OFFSET(DelPoint,0,S3+2)&lt;0),OFFSET(DelPoint,0,S3+2),0))</f>
        <v>0</v>
      </c>
      <c r="T8" s="239" t="n">
        <f aca="true" t="array" ref="T8:T8">SUM(IF((DelPoint="4C")*(DType="pre")*(OFFSET(DelPoint,0,T3+2)&lt;0),OFFSET(DelPoint,0,T3+2),0))</f>
        <v>0</v>
      </c>
      <c r="U8" s="239" t="n">
        <f aca="true" t="array" ref="U8:U8">SUM(IF((DelPoint="4C")*(DType="pre")*(OFFSET(DelPoint,0,U3+2)&lt;0),OFFSET(DelPoint,0,U3+2),0))</f>
        <v>0</v>
      </c>
      <c r="V8" s="239" t="n">
        <f aca="true" t="array" ref="V8:V8">SUM(IF((DelPoint="4C")*(DType="pre")*(OFFSET(DelPoint,0,V3+2)&lt;0),OFFSET(DelPoint,0,V3+2),0))</f>
        <v>0</v>
      </c>
      <c r="W8" s="239" t="n">
        <f aca="true" t="array" ref="W8:W8">SUM(IF((DelPoint="4C")*(DType="pre")*(OFFSET(DelPoint,0,W3+2)&lt;0),OFFSET(DelPoint,0,W3+2),0))</f>
        <v>0</v>
      </c>
      <c r="X8" s="239" t="n">
        <f aca="true" t="array" ref="X8:X8">SUM(IF((DelPoint="4C")*(DType="pre")*(OFFSET(DelPoint,0,X3+2)&lt;0),OFFSET(DelPoint,0,X3+2),0))</f>
        <v>0</v>
      </c>
      <c r="Y8" s="240" t="n">
        <f aca="true" t="array" ref="Y8:Y8">SUM(IF((DelPoint="4C")*(DType="pre")*(OFFSET(DelPoint,0,Y3+2)&lt;0),OFFSET(DelPoint,0,Y3+2),0))</f>
        <v>0</v>
      </c>
      <c r="Z8" s="229"/>
      <c r="AA8" s="230"/>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c r="HA8" s="231"/>
      <c r="HB8" s="231"/>
      <c r="HC8" s="231"/>
      <c r="HD8" s="231"/>
      <c r="HE8" s="231"/>
      <c r="HF8" s="231"/>
      <c r="HG8" s="231"/>
      <c r="HH8" s="231"/>
      <c r="HI8" s="231"/>
      <c r="HJ8" s="231"/>
      <c r="HK8" s="231"/>
      <c r="HL8" s="231"/>
      <c r="HM8" s="231"/>
      <c r="HN8" s="231"/>
      <c r="HO8" s="231"/>
      <c r="HP8" s="231"/>
      <c r="HQ8" s="231"/>
      <c r="HR8" s="231"/>
      <c r="HS8" s="231"/>
      <c r="HT8" s="231"/>
      <c r="HU8" s="231"/>
      <c r="HV8" s="231"/>
      <c r="HW8" s="231"/>
      <c r="HX8" s="231"/>
      <c r="HY8" s="231"/>
      <c r="HZ8" s="231"/>
      <c r="IA8" s="231"/>
      <c r="IB8" s="231"/>
      <c r="IC8" s="231"/>
      <c r="ID8" s="231"/>
      <c r="IE8" s="231"/>
      <c r="IF8" s="231"/>
      <c r="IG8" s="231"/>
      <c r="IH8" s="231"/>
      <c r="II8" s="231"/>
      <c r="IJ8" s="231"/>
      <c r="IK8" s="231"/>
      <c r="IL8" s="231"/>
      <c r="IM8" s="231"/>
      <c r="IN8" s="231"/>
      <c r="IO8" s="231"/>
      <c r="IP8" s="231"/>
      <c r="IQ8" s="231"/>
      <c r="IR8" s="231"/>
      <c r="IS8" s="231"/>
      <c r="IT8" s="231"/>
      <c r="IU8" s="231"/>
      <c r="IV8" s="231"/>
      <c r="IW8" s="231"/>
    </row>
    <row r="9" customFormat="false" ht="12" hidden="false" customHeight="false" outlineLevel="0" collapsed="false">
      <c r="A9" s="241" t="s">
        <v>52</v>
      </c>
      <c r="B9" s="242"/>
      <c r="C9" s="242"/>
      <c r="D9" s="242"/>
      <c r="E9" s="242"/>
      <c r="F9" s="242"/>
      <c r="G9" s="242"/>
      <c r="H9" s="242"/>
      <c r="I9" s="242"/>
      <c r="J9" s="242"/>
      <c r="K9" s="242"/>
      <c r="L9" s="242"/>
      <c r="M9" s="242"/>
      <c r="N9" s="242"/>
      <c r="O9" s="242"/>
      <c r="P9" s="242"/>
      <c r="Q9" s="242"/>
      <c r="R9" s="242"/>
      <c r="S9" s="242"/>
      <c r="T9" s="242"/>
      <c r="U9" s="242"/>
      <c r="V9" s="242"/>
      <c r="W9" s="242"/>
      <c r="X9" s="242"/>
      <c r="Y9" s="243"/>
      <c r="Z9" s="229"/>
      <c r="AA9" s="230"/>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c r="FG9" s="231"/>
      <c r="FH9" s="231"/>
      <c r="FI9" s="231"/>
      <c r="FJ9" s="231"/>
      <c r="FK9" s="231"/>
      <c r="FL9" s="231"/>
      <c r="FM9" s="231"/>
      <c r="FN9" s="231"/>
      <c r="FO9" s="231"/>
      <c r="FP9" s="231"/>
      <c r="FQ9" s="231"/>
      <c r="FR9" s="231"/>
      <c r="FS9" s="231"/>
      <c r="FT9" s="231"/>
      <c r="FU9" s="231"/>
      <c r="FV9" s="231"/>
      <c r="FW9" s="231"/>
      <c r="FX9" s="231"/>
      <c r="FY9" s="231"/>
      <c r="FZ9" s="231"/>
      <c r="GA9" s="231"/>
      <c r="GB9" s="231"/>
      <c r="GC9" s="231"/>
      <c r="GD9" s="231"/>
      <c r="GE9" s="231"/>
      <c r="GF9" s="231"/>
      <c r="GG9" s="231"/>
      <c r="GH9" s="231"/>
      <c r="GI9" s="231"/>
      <c r="GJ9" s="231"/>
      <c r="GK9" s="231"/>
      <c r="GL9" s="231"/>
      <c r="GM9" s="231"/>
      <c r="GN9" s="231"/>
      <c r="GO9" s="231"/>
      <c r="GP9" s="231"/>
      <c r="GQ9" s="231"/>
      <c r="GR9" s="231"/>
      <c r="GS9" s="231"/>
      <c r="GT9" s="231"/>
      <c r="GU9" s="231"/>
      <c r="GV9" s="231"/>
      <c r="GW9" s="231"/>
      <c r="GX9" s="231"/>
      <c r="GY9" s="231"/>
      <c r="GZ9" s="231"/>
      <c r="HA9" s="231"/>
      <c r="HB9" s="231"/>
      <c r="HC9" s="231"/>
      <c r="HD9" s="231"/>
      <c r="HE9" s="231"/>
      <c r="HF9" s="231"/>
      <c r="HG9" s="231"/>
      <c r="HH9" s="231"/>
      <c r="HI9" s="231"/>
      <c r="HJ9" s="231"/>
      <c r="HK9" s="231"/>
      <c r="HL9" s="231"/>
      <c r="HM9" s="231"/>
      <c r="HN9" s="231"/>
      <c r="HO9" s="231"/>
      <c r="HP9" s="231"/>
      <c r="HQ9" s="231"/>
      <c r="HR9" s="231"/>
      <c r="HS9" s="231"/>
      <c r="HT9" s="231"/>
      <c r="HU9" s="231"/>
      <c r="HV9" s="231"/>
      <c r="HW9" s="231"/>
      <c r="HX9" s="231"/>
      <c r="HY9" s="231"/>
      <c r="HZ9" s="231"/>
      <c r="IA9" s="231"/>
      <c r="IB9" s="231"/>
      <c r="IC9" s="231"/>
      <c r="ID9" s="231"/>
      <c r="IE9" s="231"/>
      <c r="IF9" s="231"/>
      <c r="IG9" s="231"/>
      <c r="IH9" s="231"/>
      <c r="II9" s="231"/>
      <c r="IJ9" s="231"/>
      <c r="IK9" s="231"/>
      <c r="IL9" s="231"/>
      <c r="IM9" s="231"/>
      <c r="IN9" s="231"/>
      <c r="IO9" s="231"/>
      <c r="IP9" s="231"/>
      <c r="IQ9" s="231"/>
      <c r="IR9" s="231"/>
      <c r="IS9" s="231"/>
      <c r="IT9" s="231"/>
      <c r="IU9" s="231"/>
      <c r="IV9" s="231"/>
      <c r="IW9" s="231"/>
    </row>
    <row r="10" customFormat="false" ht="12" hidden="false" customHeight="false" outlineLevel="0" collapsed="false">
      <c r="A10" s="241" t="s">
        <v>53</v>
      </c>
      <c r="B10" s="244" t="n">
        <f aca="true" t="array" ref="B10:B10">SUM(IF((DelPoint="4C")*IF((DType="firm")+(DType="econ")&gt;0,1,0)*(OFFSET(DelPoint,0,B3+2)&lt;0),OFFSET(DelPoint,0,B3+2),0))</f>
        <v>0</v>
      </c>
      <c r="C10" s="244" t="n">
        <f aca="true" t="array" ref="C10:C10">SUM(IF((DelPoint="4C")*IF((DType="firm")+(DType="econ")&gt;0,1,0)*(OFFSET(DelPoint,0,C3+2)&lt;0),OFFSET(DelPoint,0,C3+2),0))</f>
        <v>0</v>
      </c>
      <c r="D10" s="244" t="n">
        <f aca="true" t="array" ref="D10:D10">SUM(IF((DelPoint="4C")*IF((DType="firm")+(DType="econ")&gt;0,1,0)*(OFFSET(DelPoint,0,D3+2)&lt;0),OFFSET(DelPoint,0,D3+2),0))</f>
        <v>0</v>
      </c>
      <c r="E10" s="244" t="n">
        <f aca="true" t="array" ref="E10:E10">SUM(IF((DelPoint="4C")*IF((DType="firm")+(DType="econ")&gt;0,1,0)*(OFFSET(DelPoint,0,E3+2)&lt;0),OFFSET(DelPoint,0,E3+2),0))</f>
        <v>0</v>
      </c>
      <c r="F10" s="244" t="n">
        <f aca="true" t="array" ref="F10:F10">SUM(IF((DelPoint="4C")*IF((DType="firm")+(DType="econ")&gt;0,1,0)*(OFFSET(DelPoint,0,F3+2)&lt;0),OFFSET(DelPoint,0,F3+2),0))</f>
        <v>0</v>
      </c>
      <c r="G10" s="244" t="n">
        <f aca="true" t="array" ref="G10:G10">SUM(IF((DelPoint="4C")*IF((DType="firm")+(DType="econ")&gt;0,1,0)*(OFFSET(DelPoint,0,G3+2)&lt;0),OFFSET(DelPoint,0,G3+2),0))</f>
        <v>0</v>
      </c>
      <c r="H10" s="244" t="n">
        <f aca="true" t="array" ref="H10:H10">SUM(IF((DelPoint="4C")*IF((DType="firm")+(DType="econ")&gt;0,1,0)*(OFFSET(DelPoint,0,H3+2)&lt;0),OFFSET(DelPoint,0,H3+2),0))</f>
        <v>0</v>
      </c>
      <c r="I10" s="244" t="n">
        <f aca="true" t="array" ref="I10:I10">SUM(IF((DelPoint="4C")*IF((DType="firm")+(DType="econ")&gt;0,1,0)*(OFFSET(DelPoint,0,I3+2)&lt;0),OFFSET(DelPoint,0,I3+2),0))</f>
        <v>0</v>
      </c>
      <c r="J10" s="244" t="n">
        <f aca="true" t="array" ref="J10:J10">SUM(IF((DelPoint="4C")*IF((DType="firm")+(DType="econ")&gt;0,1,0)*(OFFSET(DelPoint,0,J3+2)&lt;0),OFFSET(DelPoint,0,J3+2),0))</f>
        <v>0</v>
      </c>
      <c r="K10" s="244" t="n">
        <f aca="true" t="array" ref="K10:K10">SUM(IF((DelPoint="4C")*IF((DType="firm")+(DType="econ")&gt;0,1,0)*(OFFSET(DelPoint,0,K3+2)&lt;0),OFFSET(DelPoint,0,K3+2),0))</f>
        <v>0</v>
      </c>
      <c r="L10" s="244" t="n">
        <f aca="true" t="array" ref="L10:L10">SUM(IF((DelPoint="4C")*IF((DType="firm")+(DType="econ")&gt;0,1,0)*(OFFSET(DelPoint,0,L3+2)&lt;0),OFFSET(DelPoint,0,L3+2),0))</f>
        <v>0</v>
      </c>
      <c r="M10" s="244" t="n">
        <f aca="true" t="array" ref="M10:M10">SUM(IF((DelPoint="4C")*IF((DType="firm")+(DType="econ")&gt;0,1,0)*(OFFSET(DelPoint,0,M3+2)&lt;0),OFFSET(DelPoint,0,M3+2),0))</f>
        <v>0</v>
      </c>
      <c r="N10" s="244" t="n">
        <f aca="true" t="array" ref="N10:N10">SUM(IF((DelPoint="4C")*IF((DType="firm")+(DType="econ")&gt;0,1,0)*(OFFSET(DelPoint,0,N3+2)&lt;0),OFFSET(DelPoint,0,N3+2),0))</f>
        <v>0</v>
      </c>
      <c r="O10" s="244" t="n">
        <f aca="true" t="array" ref="O10:O10">SUM(IF((DelPoint="4C")*IF((DType="firm")+(DType="econ")&gt;0,1,0)*(OFFSET(DelPoint,0,O3+2)&lt;0),OFFSET(DelPoint,0,O3+2),0))</f>
        <v>0</v>
      </c>
      <c r="P10" s="244" t="n">
        <f aca="true" t="array" ref="P10:P10">SUM(IF((DelPoint="4C")*IF((DType="firm")+(DType="econ")&gt;0,1,0)*(OFFSET(DelPoint,0,P3+2)&lt;0),OFFSET(DelPoint,0,P3+2),0))</f>
        <v>0</v>
      </c>
      <c r="Q10" s="244" t="n">
        <f aca="true" t="array" ref="Q10:Q10">SUM(IF((DelPoint="4C")*IF((DType="firm")+(DType="econ")&gt;0,1,0)*(OFFSET(DelPoint,0,Q3+2)&lt;0),OFFSET(DelPoint,0,Q3+2),0))</f>
        <v>0</v>
      </c>
      <c r="R10" s="244" t="n">
        <f aca="true" t="array" ref="R10:R10">SUM(IF((DelPoint="4C")*IF((DType="firm")+(DType="econ")&gt;0,1,0)*(OFFSET(DelPoint,0,R3+2)&lt;0),OFFSET(DelPoint,0,R3+2),0))</f>
        <v>0</v>
      </c>
      <c r="S10" s="244" t="n">
        <f aca="true" t="array" ref="S10:S10">SUM(IF((DelPoint="4C")*IF((DType="firm")+(DType="econ")&gt;0,1,0)*(OFFSET(DelPoint,0,S3+2)&lt;0),OFFSET(DelPoint,0,S3+2),0))</f>
        <v>0</v>
      </c>
      <c r="T10" s="244" t="n">
        <f aca="true" t="array" ref="T10:T10">SUM(IF((DelPoint="4C")*IF((DType="firm")+(DType="econ")&gt;0,1,0)*(OFFSET(DelPoint,0,T3+2)&lt;0),OFFSET(DelPoint,0,T3+2),0))</f>
        <v>0</v>
      </c>
      <c r="U10" s="244" t="n">
        <f aca="true" t="array" ref="U10:U10">SUM(IF((DelPoint="4C")*IF((DType="firm")+(DType="econ")&gt;0,1,0)*(OFFSET(DelPoint,0,U3+2)&lt;0),OFFSET(DelPoint,0,U3+2),0))</f>
        <v>0</v>
      </c>
      <c r="V10" s="244" t="n">
        <f aca="true" t="array" ref="V10:V10">SUM(IF((DelPoint="4C")*IF((DType="firm")+(DType="econ")&gt;0,1,0)*(OFFSET(DelPoint,0,V3+2)&lt;0),OFFSET(DelPoint,0,V3+2),0))</f>
        <v>0</v>
      </c>
      <c r="W10" s="244" t="n">
        <f aca="true" t="array" ref="W10:W10">SUM(IF((DelPoint="4C")*IF((DType="firm")+(DType="econ")&gt;0,1,0)*(OFFSET(DelPoint,0,W3+2)&lt;0),OFFSET(DelPoint,0,W3+2),0))</f>
        <v>0</v>
      </c>
      <c r="X10" s="244" t="n">
        <f aca="true" t="array" ref="X10:X10">SUM(IF((DelPoint="4C")*IF((DType="firm")+(DType="econ")&gt;0,1,0)*(OFFSET(DelPoint,0,X3+2)&lt;0),OFFSET(DelPoint,0,X3+2),0))</f>
        <v>0</v>
      </c>
      <c r="Y10" s="245" t="n">
        <f aca="true" t="array" ref="Y10:Y10">SUM(IF((DelPoint="4C")*IF((DType="firm")+(DType="econ")&gt;0,1,0)*(OFFSET(DelPoint,0,Y3+2)&lt;0),OFFSET(DelPoint,0,Y3+2),0))</f>
        <v>0</v>
      </c>
      <c r="Z10" s="229"/>
      <c r="AA10" s="230"/>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1"/>
      <c r="DC10" s="231"/>
      <c r="DD10" s="231"/>
      <c r="DE10" s="231"/>
      <c r="DF10" s="231"/>
      <c r="DG10" s="231"/>
      <c r="DH10" s="231"/>
      <c r="DI10" s="231"/>
      <c r="DJ10" s="231"/>
      <c r="DK10" s="231"/>
      <c r="DL10" s="231"/>
      <c r="DM10" s="231"/>
      <c r="DN10" s="231"/>
      <c r="DO10" s="231"/>
      <c r="DP10" s="231"/>
      <c r="DQ10" s="231"/>
      <c r="DR10" s="231"/>
      <c r="DS10" s="231"/>
      <c r="DT10" s="231"/>
      <c r="DU10" s="231"/>
      <c r="DV10" s="231"/>
      <c r="DW10" s="231"/>
      <c r="DX10" s="231"/>
      <c r="DY10" s="231"/>
      <c r="DZ10" s="231"/>
      <c r="EA10" s="231"/>
      <c r="EB10" s="231"/>
      <c r="EC10" s="231"/>
      <c r="ED10" s="231"/>
      <c r="EE10" s="231"/>
      <c r="EF10" s="231"/>
      <c r="EG10" s="231"/>
      <c r="EH10" s="231"/>
      <c r="EI10" s="231"/>
      <c r="EJ10" s="231"/>
      <c r="EK10" s="231"/>
      <c r="EL10" s="231"/>
      <c r="EM10" s="231"/>
      <c r="EN10" s="231"/>
      <c r="EO10" s="231"/>
      <c r="EP10" s="231"/>
      <c r="EQ10" s="231"/>
      <c r="ER10" s="231"/>
      <c r="ES10" s="231"/>
      <c r="ET10" s="231"/>
      <c r="EU10" s="231"/>
      <c r="EV10" s="231"/>
      <c r="EW10" s="231"/>
      <c r="EX10" s="231"/>
      <c r="EY10" s="231"/>
      <c r="EZ10" s="231"/>
      <c r="FA10" s="231"/>
      <c r="FB10" s="231"/>
      <c r="FC10" s="231"/>
      <c r="FD10" s="231"/>
      <c r="FE10" s="231"/>
      <c r="FF10" s="231"/>
      <c r="FG10" s="231"/>
      <c r="FH10" s="231"/>
      <c r="FI10" s="231"/>
      <c r="FJ10" s="231"/>
      <c r="FK10" s="231"/>
      <c r="FL10" s="231"/>
      <c r="FM10" s="231"/>
      <c r="FN10" s="231"/>
      <c r="FO10" s="231"/>
      <c r="FP10" s="231"/>
      <c r="FQ10" s="231"/>
      <c r="FR10" s="231"/>
      <c r="FS10" s="231"/>
      <c r="FT10" s="231"/>
      <c r="FU10" s="231"/>
      <c r="FV10" s="231"/>
      <c r="FW10" s="231"/>
      <c r="FX10" s="231"/>
      <c r="FY10" s="231"/>
      <c r="FZ10" s="231"/>
      <c r="GA10" s="231"/>
      <c r="GB10" s="231"/>
      <c r="GC10" s="231"/>
      <c r="GD10" s="231"/>
      <c r="GE10" s="231"/>
      <c r="GF10" s="231"/>
      <c r="GG10" s="231"/>
      <c r="GH10" s="231"/>
      <c r="GI10" s="231"/>
      <c r="GJ10" s="231"/>
      <c r="GK10" s="231"/>
      <c r="GL10" s="231"/>
      <c r="GM10" s="231"/>
      <c r="GN10" s="231"/>
      <c r="GO10" s="231"/>
      <c r="GP10" s="231"/>
      <c r="GQ10" s="231"/>
      <c r="GR10" s="231"/>
      <c r="GS10" s="231"/>
      <c r="GT10" s="231"/>
      <c r="GU10" s="231"/>
      <c r="GV10" s="231"/>
      <c r="GW10" s="231"/>
      <c r="GX10" s="231"/>
      <c r="GY10" s="231"/>
      <c r="GZ10" s="231"/>
      <c r="HA10" s="231"/>
      <c r="HB10" s="231"/>
      <c r="HC10" s="231"/>
      <c r="HD10" s="231"/>
      <c r="HE10" s="231"/>
      <c r="HF10" s="231"/>
      <c r="HG10" s="231"/>
      <c r="HH10" s="231"/>
      <c r="HI10" s="231"/>
      <c r="HJ10" s="231"/>
      <c r="HK10" s="231"/>
      <c r="HL10" s="231"/>
      <c r="HM10" s="231"/>
      <c r="HN10" s="231"/>
      <c r="HO10" s="231"/>
      <c r="HP10" s="231"/>
      <c r="HQ10" s="231"/>
      <c r="HR10" s="231"/>
      <c r="HS10" s="231"/>
      <c r="HT10" s="231"/>
      <c r="HU10" s="231"/>
      <c r="HV10" s="231"/>
      <c r="HW10" s="231"/>
      <c r="HX10" s="231"/>
      <c r="HY10" s="231"/>
      <c r="HZ10" s="231"/>
      <c r="IA10" s="231"/>
      <c r="IB10" s="231"/>
      <c r="IC10" s="231"/>
      <c r="ID10" s="231"/>
      <c r="IE10" s="231"/>
      <c r="IF10" s="231"/>
      <c r="IG10" s="231"/>
      <c r="IH10" s="231"/>
      <c r="II10" s="231"/>
      <c r="IJ10" s="231"/>
      <c r="IK10" s="231"/>
      <c r="IL10" s="231"/>
      <c r="IM10" s="231"/>
      <c r="IN10" s="231"/>
      <c r="IO10" s="231"/>
      <c r="IP10" s="231"/>
      <c r="IQ10" s="231"/>
      <c r="IR10" s="231"/>
      <c r="IS10" s="231"/>
      <c r="IT10" s="231"/>
      <c r="IU10" s="231"/>
      <c r="IV10" s="231"/>
      <c r="IW10" s="231"/>
    </row>
    <row r="11" customFormat="false" ht="12" hidden="false" customHeight="false" outlineLevel="0" collapsed="false">
      <c r="A11" s="246" t="s">
        <v>54</v>
      </c>
      <c r="B11" s="247" t="n">
        <f aca="true" t="array" ref="B11:B11">SUM(IF((DelPoint="PV")*(DType="pre")*(OFFSET(DelPoint,0,B3+2)&lt;0),OFFSET(DelPoint,0,B3+2),0))</f>
        <v>0</v>
      </c>
      <c r="C11" s="247" t="n">
        <f aca="true" t="array" ref="C11:C11">SUM(IF((DelPoint="PV")*(DType="pre")*(OFFSET(DelPoint,0,C3+2)&lt;0),OFFSET(DelPoint,0,C3+2),0))</f>
        <v>0</v>
      </c>
      <c r="D11" s="247" t="n">
        <f aca="true" t="array" ref="D11:D11">SUM(IF((DelPoint="PV")*(DType="pre")*(OFFSET(DelPoint,0,D3+2)&lt;0),OFFSET(DelPoint,0,D3+2),0))</f>
        <v>0</v>
      </c>
      <c r="E11" s="247" t="n">
        <f aca="true" t="array" ref="E11:E11">SUM(IF((DelPoint="PV")*(DType="pre")*(OFFSET(DelPoint,0,E3+2)&lt;0),OFFSET(DelPoint,0,E3+2),0))</f>
        <v>0</v>
      </c>
      <c r="F11" s="247" t="n">
        <f aca="true" t="array" ref="F11:F11">SUM(IF((DelPoint="PV")*(DType="pre")*(OFFSET(DelPoint,0,F3+2)&lt;0),OFFSET(DelPoint,0,F3+2),0))</f>
        <v>0</v>
      </c>
      <c r="G11" s="247" t="n">
        <f aca="true" t="array" ref="G11:G11">SUM(IF((DelPoint="PV")*(DType="pre")*(OFFSET(DelPoint,0,G3+2)&lt;0),OFFSET(DelPoint,0,G3+2),0))</f>
        <v>0</v>
      </c>
      <c r="H11" s="247" t="n">
        <f aca="true" t="array" ref="H11:H11">SUM(IF((DelPoint="PV")*(DType="pre")*(OFFSET(DelPoint,0,H3+2)&lt;0),OFFSET(DelPoint,0,H3+2),0))</f>
        <v>0</v>
      </c>
      <c r="I11" s="247" t="n">
        <f aca="true" t="array" ref="I11:I11">SUM(IF((DelPoint="PV")*(DType="pre")*(OFFSET(DelPoint,0,I3+2)&lt;0),OFFSET(DelPoint,0,I3+2),0))</f>
        <v>0</v>
      </c>
      <c r="J11" s="247" t="n">
        <f aca="true" t="array" ref="J11:J11">SUM(IF((DelPoint="PV")*(DType="pre")*(OFFSET(DelPoint,0,J3+2)&lt;0),OFFSET(DelPoint,0,J3+2),0))</f>
        <v>0</v>
      </c>
      <c r="K11" s="247" t="n">
        <f aca="true" t="array" ref="K11:K11">SUM(IF((DelPoint="PV")*(DType="pre")*(OFFSET(DelPoint,0,K3+2)&lt;0),OFFSET(DelPoint,0,K3+2),0))</f>
        <v>0</v>
      </c>
      <c r="L11" s="247" t="n">
        <f aca="true" t="array" ref="L11:L11">SUM(IF((DelPoint="PV")*(DType="pre")*(OFFSET(DelPoint,0,L3+2)&lt;0),OFFSET(DelPoint,0,L3+2),0))</f>
        <v>0</v>
      </c>
      <c r="M11" s="247" t="n">
        <f aca="true" t="array" ref="M11:M11">SUM(IF((DelPoint="PV")*(DType="pre")*(OFFSET(DelPoint,0,M3+2)&lt;0),OFFSET(DelPoint,0,M3+2),0))</f>
        <v>0</v>
      </c>
      <c r="N11" s="247" t="n">
        <f aca="true" t="array" ref="N11:N11">SUM(IF((DelPoint="PV")*(DType="pre")*(OFFSET(DelPoint,0,N3+2)&lt;0),OFFSET(DelPoint,0,N3+2),0))</f>
        <v>0</v>
      </c>
      <c r="O11" s="247" t="n">
        <f aca="true" t="array" ref="O11:O11">SUM(IF((DelPoint="PV")*(DType="pre")*(OFFSET(DelPoint,0,O3+2)&lt;0),OFFSET(DelPoint,0,O3+2),0))</f>
        <v>0</v>
      </c>
      <c r="P11" s="247" t="n">
        <f aca="true" t="array" ref="P11:P11">SUM(IF((DelPoint="PV")*(DType="pre")*(OFFSET(DelPoint,0,P3+2)&lt;0),OFFSET(DelPoint,0,P3+2),0))</f>
        <v>0</v>
      </c>
      <c r="Q11" s="247" t="n">
        <f aca="true" t="array" ref="Q11:Q11">SUM(IF((DelPoint="PV")*(DType="pre")*(OFFSET(DelPoint,0,Q3+2)&lt;0),OFFSET(DelPoint,0,Q3+2),0))</f>
        <v>0</v>
      </c>
      <c r="R11" s="247" t="n">
        <f aca="true" t="array" ref="R11:R11">SUM(IF((DelPoint="PV")*(DType="pre")*(OFFSET(DelPoint,0,R3+2)&lt;0),OFFSET(DelPoint,0,R3+2),0))</f>
        <v>0</v>
      </c>
      <c r="S11" s="247" t="n">
        <f aca="true" t="array" ref="S11:S11">SUM(IF((DelPoint="PV")*(DType="pre")*(OFFSET(DelPoint,0,S3+2)&lt;0),OFFSET(DelPoint,0,S3+2),0))</f>
        <v>0</v>
      </c>
      <c r="T11" s="247" t="n">
        <f aca="true" t="array" ref="T11:T11">SUM(IF((DelPoint="PV")*(DType="pre")*(OFFSET(DelPoint,0,T3+2)&lt;0),OFFSET(DelPoint,0,T3+2),0))</f>
        <v>0</v>
      </c>
      <c r="U11" s="247" t="n">
        <f aca="true" t="array" ref="U11:U11">SUM(IF((DelPoint="PV")*(DType="pre")*(OFFSET(DelPoint,0,U3+2)&lt;0),OFFSET(DelPoint,0,U3+2),0))</f>
        <v>0</v>
      </c>
      <c r="V11" s="247" t="n">
        <f aca="true" t="array" ref="V11:V11">SUM(IF((DelPoint="PV")*(DType="pre")*(OFFSET(DelPoint,0,V3+2)&lt;0),OFFSET(DelPoint,0,V3+2),0))</f>
        <v>0</v>
      </c>
      <c r="W11" s="247" t="n">
        <f aca="true" t="array" ref="W11:W11">SUM(IF((DelPoint="PV")*(DType="pre")*(OFFSET(DelPoint,0,W3+2)&lt;0),OFFSET(DelPoint,0,W3+2),0))</f>
        <v>0</v>
      </c>
      <c r="X11" s="247" t="n">
        <f aca="true" t="array" ref="X11:X11">SUM(IF((DelPoint="PV")*(DType="pre")*(OFFSET(DelPoint,0,X3+2)&lt;0),OFFSET(DelPoint,0,X3+2),0))</f>
        <v>0</v>
      </c>
      <c r="Y11" s="248" t="n">
        <f aca="true" t="array" ref="Y11:Y11">SUM(IF((DelPoint="PV")*(DType="pre")*(OFFSET(DelPoint,0,Y3+2)&lt;0),OFFSET(DelPoint,0,Y3+2),0))</f>
        <v>0</v>
      </c>
      <c r="Z11" s="229"/>
      <c r="AA11" s="230"/>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c r="HA11" s="231"/>
      <c r="HB11" s="231"/>
      <c r="HC11" s="231"/>
      <c r="HD11" s="231"/>
      <c r="HE11" s="231"/>
      <c r="HF11" s="231"/>
      <c r="HG11" s="231"/>
      <c r="HH11" s="231"/>
      <c r="HI11" s="231"/>
      <c r="HJ11" s="231"/>
      <c r="HK11" s="231"/>
      <c r="HL11" s="231"/>
      <c r="HM11" s="231"/>
      <c r="HN11" s="231"/>
      <c r="HO11" s="231"/>
      <c r="HP11" s="231"/>
      <c r="HQ11" s="231"/>
      <c r="HR11" s="231"/>
      <c r="HS11" s="231"/>
      <c r="HT11" s="231"/>
      <c r="HU11" s="231"/>
      <c r="HV11" s="231"/>
      <c r="HW11" s="231"/>
      <c r="HX11" s="231"/>
      <c r="HY11" s="231"/>
      <c r="HZ11" s="231"/>
      <c r="IA11" s="231"/>
      <c r="IB11" s="231"/>
      <c r="IC11" s="231"/>
      <c r="ID11" s="231"/>
      <c r="IE11" s="231"/>
      <c r="IF11" s="231"/>
      <c r="IG11" s="231"/>
      <c r="IH11" s="231"/>
      <c r="II11" s="231"/>
      <c r="IJ11" s="231"/>
      <c r="IK11" s="231"/>
      <c r="IL11" s="231"/>
      <c r="IM11" s="231"/>
      <c r="IN11" s="231"/>
      <c r="IO11" s="231"/>
      <c r="IP11" s="231"/>
      <c r="IQ11" s="231"/>
      <c r="IR11" s="231"/>
      <c r="IS11" s="231"/>
      <c r="IT11" s="231"/>
      <c r="IU11" s="231"/>
      <c r="IV11" s="231"/>
      <c r="IW11" s="231"/>
    </row>
    <row r="12" customFormat="false" ht="12" hidden="false" customHeight="false" outlineLevel="0" collapsed="false">
      <c r="A12" s="249" t="s">
        <v>55</v>
      </c>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8"/>
      <c r="Z12" s="229"/>
      <c r="AA12" s="230"/>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31"/>
      <c r="CI12" s="231"/>
      <c r="CJ12" s="231"/>
      <c r="CK12" s="231"/>
      <c r="CL12" s="231"/>
      <c r="CM12" s="231"/>
      <c r="CN12" s="231"/>
      <c r="CO12" s="231"/>
      <c r="CP12" s="231"/>
      <c r="CQ12" s="231"/>
      <c r="CR12" s="231"/>
      <c r="CS12" s="231"/>
      <c r="CT12" s="231"/>
      <c r="CU12" s="231"/>
      <c r="CV12" s="231"/>
      <c r="CW12" s="231"/>
      <c r="CX12" s="231"/>
      <c r="CY12" s="231"/>
      <c r="CZ12" s="231"/>
      <c r="DA12" s="231"/>
      <c r="DB12" s="231"/>
      <c r="DC12" s="231"/>
      <c r="DD12" s="231"/>
      <c r="DE12" s="231"/>
      <c r="DF12" s="231"/>
      <c r="DG12" s="231"/>
      <c r="DH12" s="231"/>
      <c r="DI12" s="231"/>
      <c r="DJ12" s="231"/>
      <c r="DK12" s="231"/>
      <c r="DL12" s="231"/>
      <c r="DM12" s="231"/>
      <c r="DN12" s="231"/>
      <c r="DO12" s="231"/>
      <c r="DP12" s="231"/>
      <c r="DQ12" s="231"/>
      <c r="DR12" s="231"/>
      <c r="DS12" s="231"/>
      <c r="DT12" s="231"/>
      <c r="DU12" s="231"/>
      <c r="DV12" s="231"/>
      <c r="DW12" s="231"/>
      <c r="DX12" s="231"/>
      <c r="DY12" s="231"/>
      <c r="DZ12" s="231"/>
      <c r="EA12" s="231"/>
      <c r="EB12" s="231"/>
      <c r="EC12" s="231"/>
      <c r="ED12" s="231"/>
      <c r="EE12" s="231"/>
      <c r="EF12" s="231"/>
      <c r="EG12" s="231"/>
      <c r="EH12" s="231"/>
      <c r="EI12" s="231"/>
      <c r="EJ12" s="231"/>
      <c r="EK12" s="231"/>
      <c r="EL12" s="231"/>
      <c r="EM12" s="231"/>
      <c r="EN12" s="231"/>
      <c r="EO12" s="231"/>
      <c r="EP12" s="231"/>
      <c r="EQ12" s="231"/>
      <c r="ER12" s="231"/>
      <c r="ES12" s="231"/>
      <c r="ET12" s="231"/>
      <c r="EU12" s="231"/>
      <c r="EV12" s="231"/>
      <c r="EW12" s="231"/>
      <c r="EX12" s="231"/>
      <c r="EY12" s="231"/>
      <c r="EZ12" s="231"/>
      <c r="FA12" s="231"/>
      <c r="FB12" s="231"/>
      <c r="FC12" s="231"/>
      <c r="FD12" s="231"/>
      <c r="FE12" s="231"/>
      <c r="FF12" s="231"/>
      <c r="FG12" s="231"/>
      <c r="FH12" s="231"/>
      <c r="FI12" s="231"/>
      <c r="FJ12" s="231"/>
      <c r="FK12" s="231"/>
      <c r="FL12" s="231"/>
      <c r="FM12" s="231"/>
      <c r="FN12" s="231"/>
      <c r="FO12" s="231"/>
      <c r="FP12" s="231"/>
      <c r="FQ12" s="231"/>
      <c r="FR12" s="231"/>
      <c r="FS12" s="231"/>
      <c r="FT12" s="231"/>
      <c r="FU12" s="231"/>
      <c r="FV12" s="231"/>
      <c r="FW12" s="231"/>
      <c r="FX12" s="231"/>
      <c r="FY12" s="231"/>
      <c r="FZ12" s="231"/>
      <c r="GA12" s="231"/>
      <c r="GB12" s="231"/>
      <c r="GC12" s="231"/>
      <c r="GD12" s="231"/>
      <c r="GE12" s="231"/>
      <c r="GF12" s="231"/>
      <c r="GG12" s="231"/>
      <c r="GH12" s="231"/>
      <c r="GI12" s="231"/>
      <c r="GJ12" s="231"/>
      <c r="GK12" s="231"/>
      <c r="GL12" s="231"/>
      <c r="GM12" s="231"/>
      <c r="GN12" s="231"/>
      <c r="GO12" s="231"/>
      <c r="GP12" s="231"/>
      <c r="GQ12" s="231"/>
      <c r="GR12" s="231"/>
      <c r="GS12" s="231"/>
      <c r="GT12" s="231"/>
      <c r="GU12" s="231"/>
      <c r="GV12" s="231"/>
      <c r="GW12" s="231"/>
      <c r="GX12" s="231"/>
      <c r="GY12" s="231"/>
      <c r="GZ12" s="231"/>
      <c r="HA12" s="231"/>
      <c r="HB12" s="231"/>
      <c r="HC12" s="231"/>
      <c r="HD12" s="231"/>
      <c r="HE12" s="231"/>
      <c r="HF12" s="231"/>
      <c r="HG12" s="231"/>
      <c r="HH12" s="231"/>
      <c r="HI12" s="231"/>
      <c r="HJ12" s="231"/>
      <c r="HK12" s="231"/>
      <c r="HL12" s="231"/>
      <c r="HM12" s="231"/>
      <c r="HN12" s="231"/>
      <c r="HO12" s="231"/>
      <c r="HP12" s="231"/>
      <c r="HQ12" s="231"/>
      <c r="HR12" s="231"/>
      <c r="HS12" s="231"/>
      <c r="HT12" s="231"/>
      <c r="HU12" s="231"/>
      <c r="HV12" s="231"/>
      <c r="HW12" s="231"/>
      <c r="HX12" s="231"/>
      <c r="HY12" s="231"/>
      <c r="HZ12" s="231"/>
      <c r="IA12" s="231"/>
      <c r="IB12" s="231"/>
      <c r="IC12" s="231"/>
      <c r="ID12" s="231"/>
      <c r="IE12" s="231"/>
      <c r="IF12" s="231"/>
      <c r="IG12" s="231"/>
      <c r="IH12" s="231"/>
      <c r="II12" s="231"/>
      <c r="IJ12" s="231"/>
      <c r="IK12" s="231"/>
      <c r="IL12" s="231"/>
      <c r="IM12" s="231"/>
      <c r="IN12" s="231"/>
      <c r="IO12" s="231"/>
      <c r="IP12" s="231"/>
      <c r="IQ12" s="231"/>
      <c r="IR12" s="231"/>
      <c r="IS12" s="231"/>
      <c r="IT12" s="231"/>
      <c r="IU12" s="231"/>
      <c r="IV12" s="231"/>
      <c r="IW12" s="231"/>
    </row>
    <row r="13" customFormat="false" ht="12" hidden="false" customHeight="false" outlineLevel="0" collapsed="false">
      <c r="A13" s="249" t="s">
        <v>56</v>
      </c>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1"/>
      <c r="Z13" s="229"/>
      <c r="AA13" s="230"/>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N13" s="231"/>
      <c r="BO13" s="231"/>
      <c r="BP13" s="231"/>
      <c r="BQ13" s="231"/>
      <c r="BR13" s="231"/>
      <c r="BS13" s="231"/>
      <c r="BT13" s="231"/>
      <c r="BU13" s="231"/>
      <c r="BV13" s="231"/>
      <c r="BW13" s="231"/>
      <c r="BX13" s="231"/>
      <c r="BY13" s="231"/>
      <c r="BZ13" s="231"/>
      <c r="CA13" s="231"/>
      <c r="CB13" s="231"/>
      <c r="CC13" s="231"/>
      <c r="CD13" s="231"/>
      <c r="CE13" s="231"/>
      <c r="CF13" s="231"/>
      <c r="CG13" s="231"/>
      <c r="CH13" s="231"/>
      <c r="CI13" s="231"/>
      <c r="CJ13" s="231"/>
      <c r="CK13" s="231"/>
      <c r="CL13" s="231"/>
      <c r="CM13" s="231"/>
      <c r="CN13" s="231"/>
      <c r="CO13" s="231"/>
      <c r="CP13" s="231"/>
      <c r="CQ13" s="231"/>
      <c r="CR13" s="231"/>
      <c r="CS13" s="231"/>
      <c r="CT13" s="231"/>
      <c r="CU13" s="231"/>
      <c r="CV13" s="231"/>
      <c r="CW13" s="231"/>
      <c r="CX13" s="231"/>
      <c r="CY13" s="231"/>
      <c r="CZ13" s="231"/>
      <c r="DA13" s="231"/>
      <c r="DB13" s="231"/>
      <c r="DC13" s="231"/>
      <c r="DD13" s="231"/>
      <c r="DE13" s="231"/>
      <c r="DF13" s="231"/>
      <c r="DG13" s="231"/>
      <c r="DH13" s="231"/>
      <c r="DI13" s="231"/>
      <c r="DJ13" s="231"/>
      <c r="DK13" s="231"/>
      <c r="DL13" s="231"/>
      <c r="DM13" s="231"/>
      <c r="DN13" s="231"/>
      <c r="DO13" s="231"/>
      <c r="DP13" s="231"/>
      <c r="DQ13" s="231"/>
      <c r="DR13" s="231"/>
      <c r="DS13" s="231"/>
      <c r="DT13" s="231"/>
      <c r="DU13" s="231"/>
      <c r="DV13" s="231"/>
      <c r="DW13" s="231"/>
      <c r="DX13" s="231"/>
      <c r="DY13" s="231"/>
      <c r="DZ13" s="231"/>
      <c r="EA13" s="231"/>
      <c r="EB13" s="231"/>
      <c r="EC13" s="231"/>
      <c r="ED13" s="231"/>
      <c r="EE13" s="231"/>
      <c r="EF13" s="231"/>
      <c r="EG13" s="231"/>
      <c r="EH13" s="231"/>
      <c r="EI13" s="231"/>
      <c r="EJ13" s="231"/>
      <c r="EK13" s="231"/>
      <c r="EL13" s="231"/>
      <c r="EM13" s="231"/>
      <c r="EN13" s="231"/>
      <c r="EO13" s="231"/>
      <c r="EP13" s="231"/>
      <c r="EQ13" s="231"/>
      <c r="ER13" s="231"/>
      <c r="ES13" s="231"/>
      <c r="ET13" s="231"/>
      <c r="EU13" s="231"/>
      <c r="EV13" s="231"/>
      <c r="EW13" s="231"/>
      <c r="EX13" s="231"/>
      <c r="EY13" s="231"/>
      <c r="EZ13" s="231"/>
      <c r="FA13" s="231"/>
      <c r="FB13" s="231"/>
      <c r="FC13" s="231"/>
      <c r="FD13" s="231"/>
      <c r="FE13" s="231"/>
      <c r="FF13" s="231"/>
      <c r="FG13" s="231"/>
      <c r="FH13" s="231"/>
      <c r="FI13" s="231"/>
      <c r="FJ13" s="231"/>
      <c r="FK13" s="231"/>
      <c r="FL13" s="231"/>
      <c r="FM13" s="231"/>
      <c r="FN13" s="231"/>
      <c r="FO13" s="231"/>
      <c r="FP13" s="231"/>
      <c r="FQ13" s="231"/>
      <c r="FR13" s="231"/>
      <c r="FS13" s="231"/>
      <c r="FT13" s="231"/>
      <c r="FU13" s="231"/>
      <c r="FV13" s="231"/>
      <c r="FW13" s="231"/>
      <c r="FX13" s="231"/>
      <c r="FY13" s="231"/>
      <c r="FZ13" s="231"/>
      <c r="GA13" s="231"/>
      <c r="GB13" s="231"/>
      <c r="GC13" s="231"/>
      <c r="GD13" s="231"/>
      <c r="GE13" s="231"/>
      <c r="GF13" s="231"/>
      <c r="GG13" s="231"/>
      <c r="GH13" s="231"/>
      <c r="GI13" s="231"/>
      <c r="GJ13" s="231"/>
      <c r="GK13" s="231"/>
      <c r="GL13" s="231"/>
      <c r="GM13" s="231"/>
      <c r="GN13" s="231"/>
      <c r="GO13" s="231"/>
      <c r="GP13" s="231"/>
      <c r="GQ13" s="231"/>
      <c r="GR13" s="231"/>
      <c r="GS13" s="231"/>
      <c r="GT13" s="231"/>
      <c r="GU13" s="231"/>
      <c r="GV13" s="231"/>
      <c r="GW13" s="231"/>
      <c r="GX13" s="231"/>
      <c r="GY13" s="231"/>
      <c r="GZ13" s="231"/>
      <c r="HA13" s="231"/>
      <c r="HB13" s="231"/>
      <c r="HC13" s="231"/>
      <c r="HD13" s="231"/>
      <c r="HE13" s="231"/>
      <c r="HF13" s="231"/>
      <c r="HG13" s="231"/>
      <c r="HH13" s="231"/>
      <c r="HI13" s="231"/>
      <c r="HJ13" s="231"/>
      <c r="HK13" s="231"/>
      <c r="HL13" s="231"/>
      <c r="HM13" s="231"/>
      <c r="HN13" s="231"/>
      <c r="HO13" s="231"/>
      <c r="HP13" s="231"/>
      <c r="HQ13" s="231"/>
      <c r="HR13" s="231"/>
      <c r="HS13" s="231"/>
      <c r="HT13" s="231"/>
      <c r="HU13" s="231"/>
      <c r="HV13" s="231"/>
      <c r="HW13" s="231"/>
      <c r="HX13" s="231"/>
      <c r="HY13" s="231"/>
      <c r="HZ13" s="231"/>
      <c r="IA13" s="231"/>
      <c r="IB13" s="231"/>
      <c r="IC13" s="231"/>
      <c r="ID13" s="231"/>
      <c r="IE13" s="231"/>
      <c r="IF13" s="231"/>
      <c r="IG13" s="231"/>
      <c r="IH13" s="231"/>
      <c r="II13" s="231"/>
      <c r="IJ13" s="231"/>
      <c r="IK13" s="231"/>
      <c r="IL13" s="231"/>
      <c r="IM13" s="231"/>
      <c r="IN13" s="231"/>
      <c r="IO13" s="231"/>
      <c r="IP13" s="231"/>
      <c r="IQ13" s="231"/>
      <c r="IR13" s="231"/>
      <c r="IS13" s="231"/>
      <c r="IT13" s="231"/>
      <c r="IU13" s="231"/>
      <c r="IV13" s="231"/>
      <c r="IW13" s="231"/>
    </row>
    <row r="14" customFormat="false" ht="12" hidden="false" customHeight="false" outlineLevel="0" collapsed="false">
      <c r="A14" s="252" t="s">
        <v>57</v>
      </c>
      <c r="B14" s="253" t="n">
        <f aca="true" t="array" ref="B14:B14">SUM(IF((DelPoint="PV")*IF((DType="firm")+(DType="econ")&gt;0,1,0)*(OFFSET(DelPoint,0,B3+2)&lt;0),OFFSET(DelPoint,0,B3+2),0))</f>
        <v>0</v>
      </c>
      <c r="C14" s="253" t="n">
        <f aca="true" t="array" ref="C14:C14">SUM(IF((DelPoint="PV")*IF((DType="firm")+(DType="econ")&gt;0,1,0)*(OFFSET(DelPoint,0,C3+2)&lt;0),OFFSET(DelPoint,0,C3+2),0))</f>
        <v>0</v>
      </c>
      <c r="D14" s="253" t="n">
        <f aca="true" t="array" ref="D14:D14">SUM(IF((DelPoint="PV")*IF((DType="firm")+(DType="econ")&gt;0,1,0)*(OFFSET(DelPoint,0,D3+2)&lt;0),OFFSET(DelPoint,0,D3+2),0))</f>
        <v>0</v>
      </c>
      <c r="E14" s="253" t="n">
        <f aca="true" t="array" ref="E14:E14">SUM(IF((DelPoint="PV")*IF((DType="firm")+(DType="econ")&gt;0,1,0)*(OFFSET(DelPoint,0,E3+2)&lt;0),OFFSET(DelPoint,0,E3+2),0))</f>
        <v>0</v>
      </c>
      <c r="F14" s="253" t="n">
        <f aca="true" t="array" ref="F14:F14">SUM(IF((DelPoint="PV")*IF((DType="firm")+(DType="econ")&gt;0,1,0)*(OFFSET(DelPoint,0,F3+2)&lt;0),OFFSET(DelPoint,0,F3+2),0))</f>
        <v>0</v>
      </c>
      <c r="G14" s="253" t="n">
        <f aca="true" t="array" ref="G14:G14">SUM(IF((DelPoint="PV")*IF((DType="firm")+(DType="econ")&gt;0,1,0)*(OFFSET(DelPoint,0,G3+2)&lt;0),OFFSET(DelPoint,0,G3+2),0))</f>
        <v>0</v>
      </c>
      <c r="H14" s="253" t="n">
        <f aca="true" t="array" ref="H14:H14">SUM(IF((DelPoint="PV")*IF((DType="firm")+(DType="econ")&gt;0,1,0)*(OFFSET(DelPoint,0,H3+2)&lt;0),OFFSET(DelPoint,0,H3+2),0))</f>
        <v>-50</v>
      </c>
      <c r="I14" s="253" t="n">
        <f aca="true" t="array" ref="I14:I14">SUM(IF((DelPoint="PV")*IF((DType="firm")+(DType="econ")&gt;0,1,0)*(OFFSET(DelPoint,0,I3+2)&lt;0),OFFSET(DelPoint,0,I3+2),0))</f>
        <v>0</v>
      </c>
      <c r="J14" s="253" t="n">
        <f aca="true" t="array" ref="J14:J14">SUM(IF((DelPoint="PV")*IF((DType="firm")+(DType="econ")&gt;0,1,0)*(OFFSET(DelPoint,0,J3+2)&lt;0),OFFSET(DelPoint,0,J3+2),0))</f>
        <v>0</v>
      </c>
      <c r="K14" s="253" t="n">
        <f aca="true" t="array" ref="K14:K14">SUM(IF((DelPoint="PV")*IF((DType="firm")+(DType="econ")&gt;0,1,0)*(OFFSET(DelPoint,0,K3+2)&lt;0),OFFSET(DelPoint,0,K3+2),0))</f>
        <v>0</v>
      </c>
      <c r="L14" s="253" t="n">
        <f aca="true" t="array" ref="L14:L14">SUM(IF((DelPoint="PV")*IF((DType="firm")+(DType="econ")&gt;0,1,0)*(OFFSET(DelPoint,0,L3+2)&lt;0),OFFSET(DelPoint,0,L3+2),0))</f>
        <v>0</v>
      </c>
      <c r="M14" s="253" t="n">
        <f aca="true" t="array" ref="M14:M14">SUM(IF((DelPoint="PV")*IF((DType="firm")+(DType="econ")&gt;0,1,0)*(OFFSET(DelPoint,0,M3+2)&lt;0),OFFSET(DelPoint,0,M3+2),0))</f>
        <v>0</v>
      </c>
      <c r="N14" s="253" t="n">
        <f aca="true" t="array" ref="N14:N14">SUM(IF((DelPoint="PV")*IF((DType="firm")+(DType="econ")&gt;0,1,0)*(OFFSET(DelPoint,0,N3+2)&lt;0),OFFSET(DelPoint,0,N3+2),0))</f>
        <v>0</v>
      </c>
      <c r="O14" s="253" t="n">
        <f aca="true" t="array" ref="O14:O14">SUM(IF((DelPoint="PV")*IF((DType="firm")+(DType="econ")&gt;0,1,0)*(OFFSET(DelPoint,0,O3+2)&lt;0),OFFSET(DelPoint,0,O3+2),0))</f>
        <v>0</v>
      </c>
      <c r="P14" s="253" t="n">
        <f aca="true" t="array" ref="P14:P14">SUM(IF((DelPoint="PV")*IF((DType="firm")+(DType="econ")&gt;0,1,0)*(OFFSET(DelPoint,0,P3+2)&lt;0),OFFSET(DelPoint,0,P3+2),0))</f>
        <v>0</v>
      </c>
      <c r="Q14" s="253" t="n">
        <f aca="true" t="array" ref="Q14:Q14">SUM(IF((DelPoint="PV")*IF((DType="firm")+(DType="econ")&gt;0,1,0)*(OFFSET(DelPoint,0,Q3+2)&lt;0),OFFSET(DelPoint,0,Q3+2),0))</f>
        <v>0</v>
      </c>
      <c r="R14" s="253" t="n">
        <f aca="true" t="array" ref="R14:R14">SUM(IF((DelPoint="PV")*IF((DType="firm")+(DType="econ")&gt;0,1,0)*(OFFSET(DelPoint,0,R3+2)&lt;0),OFFSET(DelPoint,0,R3+2),0))</f>
        <v>0</v>
      </c>
      <c r="S14" s="253" t="n">
        <f aca="true" t="array" ref="S14:S14">SUM(IF((DelPoint="PV")*IF((DType="firm")+(DType="econ")&gt;0,1,0)*(OFFSET(DelPoint,0,S3+2)&lt;0),OFFSET(DelPoint,0,S3+2),0))</f>
        <v>0</v>
      </c>
      <c r="T14" s="253" t="n">
        <f aca="true" t="array" ref="T14:T14">SUM(IF((DelPoint="PV")*IF((DType="firm")+(DType="econ")&gt;0,1,0)*(OFFSET(DelPoint,0,T3+2)&lt;0),OFFSET(DelPoint,0,T3+2),0))</f>
        <v>0</v>
      </c>
      <c r="U14" s="253" t="n">
        <f aca="true" t="array" ref="U14:U14">SUM(IF((DelPoint="PV")*IF((DType="firm")+(DType="econ")&gt;0,1,0)*(OFFSET(DelPoint,0,U3+2)&lt;0),OFFSET(DelPoint,0,U3+2),0))</f>
        <v>0</v>
      </c>
      <c r="V14" s="253" t="n">
        <f aca="true" t="array" ref="V14:V14">SUM(IF((DelPoint="PV")*IF((DType="firm")+(DType="econ")&gt;0,1,0)*(OFFSET(DelPoint,0,V3+2)&lt;0),OFFSET(DelPoint,0,V3+2),0))</f>
        <v>0</v>
      </c>
      <c r="W14" s="253" t="n">
        <f aca="true" t="array" ref="W14:W14">SUM(IF((DelPoint="PV")*IF((DType="firm")+(DType="econ")&gt;0,1,0)*(OFFSET(DelPoint,0,W3+2)&lt;0),OFFSET(DelPoint,0,W3+2),0))</f>
        <v>0</v>
      </c>
      <c r="X14" s="253" t="n">
        <f aca="true" t="array" ref="X14:X14">SUM(IF((DelPoint="PV")*IF((DType="firm")+(DType="econ")&gt;0,1,0)*(OFFSET(DelPoint,0,X3+2)&lt;0),OFFSET(DelPoint,0,X3+2),0))</f>
        <v>0</v>
      </c>
      <c r="Y14" s="254" t="n">
        <f aca="true" t="array" ref="Y14:Y14">SUM(IF((DelPoint="PV")*IF((DType="firm")+(DType="econ")&gt;0,1,0)*(OFFSET(DelPoint,0,Y3+2)&lt;0),OFFSET(DelPoint,0,Y3+2),0))</f>
        <v>0</v>
      </c>
      <c r="Z14" s="229"/>
      <c r="AA14" s="230"/>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c r="HA14" s="231"/>
      <c r="HB14" s="231"/>
      <c r="HC14" s="231"/>
      <c r="HD14" s="231"/>
      <c r="HE14" s="231"/>
      <c r="HF14" s="231"/>
      <c r="HG14" s="231"/>
      <c r="HH14" s="231"/>
      <c r="HI14" s="231"/>
      <c r="HJ14" s="231"/>
      <c r="HK14" s="231"/>
      <c r="HL14" s="231"/>
      <c r="HM14" s="231"/>
      <c r="HN14" s="231"/>
      <c r="HO14" s="231"/>
      <c r="HP14" s="231"/>
      <c r="HQ14" s="231"/>
      <c r="HR14" s="231"/>
      <c r="HS14" s="231"/>
      <c r="HT14" s="231"/>
      <c r="HU14" s="231"/>
      <c r="HV14" s="231"/>
      <c r="HW14" s="231"/>
      <c r="HX14" s="231"/>
      <c r="HY14" s="231"/>
      <c r="HZ14" s="231"/>
      <c r="IA14" s="231"/>
      <c r="IB14" s="231"/>
      <c r="IC14" s="231"/>
      <c r="ID14" s="231"/>
      <c r="IE14" s="231"/>
      <c r="IF14" s="231"/>
      <c r="IG14" s="231"/>
      <c r="IH14" s="231"/>
      <c r="II14" s="231"/>
      <c r="IJ14" s="231"/>
      <c r="IK14" s="231"/>
      <c r="IL14" s="231"/>
      <c r="IM14" s="231"/>
      <c r="IN14" s="231"/>
      <c r="IO14" s="231"/>
      <c r="IP14" s="231"/>
      <c r="IQ14" s="231"/>
      <c r="IR14" s="231"/>
      <c r="IS14" s="231"/>
      <c r="IT14" s="231"/>
      <c r="IU14" s="231"/>
      <c r="IV14" s="231"/>
      <c r="IW14" s="231"/>
    </row>
    <row r="15" customFormat="false" ht="12" hidden="false" customHeight="false" outlineLevel="0" collapsed="false">
      <c r="A15" s="255" t="s">
        <v>58</v>
      </c>
      <c r="B15" s="256" t="n">
        <f aca="true" t="array" ref="B15:B15">SUM(IF((DelPoint="hidalgo")*(DType="pre")*(OFFSET(DelPoint,0,B3+2)&lt;0),OFFSET(DelPoint,0,B3+2),0))</f>
        <v>0</v>
      </c>
      <c r="C15" s="256" t="n">
        <f aca="true" t="array" ref="C15:C15">SUM(IF((DelPoint="hidalgo")*(DType="pre")*(OFFSET(DelPoint,0,C3+2)&lt;0),OFFSET(DelPoint,0,C3+2),0))</f>
        <v>0</v>
      </c>
      <c r="D15" s="256" t="n">
        <f aca="true" t="array" ref="D15:D15">SUM(IF((DelPoint="hidalgo")*(DType="pre")*(OFFSET(DelPoint,0,D3+2)&lt;0),OFFSET(DelPoint,0,D3+2),0))</f>
        <v>0</v>
      </c>
      <c r="E15" s="256" t="n">
        <f aca="true" t="array" ref="E15:E15">SUM(IF((DelPoint="hidalgo")*(DType="pre")*(OFFSET(DelPoint,0,E3+2)&lt;0),OFFSET(DelPoint,0,E3+2),0))</f>
        <v>0</v>
      </c>
      <c r="F15" s="256" t="n">
        <f aca="true" t="array" ref="F15:F15">SUM(IF((DelPoint="hidalgo")*(DType="pre")*(OFFSET(DelPoint,0,F3+2)&lt;0),OFFSET(DelPoint,0,F3+2),0))</f>
        <v>0</v>
      </c>
      <c r="G15" s="256" t="n">
        <f aca="true" t="array" ref="G15:G15">SUM(IF((DelPoint="hidalgo")*(DType="pre")*(OFFSET(DelPoint,0,G3+2)&lt;0),OFFSET(DelPoint,0,G3+2),0))</f>
        <v>0</v>
      </c>
      <c r="H15" s="256" t="n">
        <f aca="true" t="array" ref="H15:H15">SUM(IF((DelPoint="hidalgo")*(DType="pre")*(OFFSET(DelPoint,0,H3+2)&lt;0),OFFSET(DelPoint,0,H3+2),0))</f>
        <v>0</v>
      </c>
      <c r="I15" s="256" t="n">
        <f aca="true" t="array" ref="I15:I15">SUM(IF((DelPoint="hidalgo")*(DType="pre")*(OFFSET(DelPoint,0,I3+2)&lt;0),OFFSET(DelPoint,0,I3+2),0))</f>
        <v>0</v>
      </c>
      <c r="J15" s="256" t="n">
        <f aca="true" t="array" ref="J15:J15">SUM(IF((DelPoint="hidalgo")*(DType="pre")*(OFFSET(DelPoint,0,J3+2)&lt;0),OFFSET(DelPoint,0,J3+2),0))</f>
        <v>0</v>
      </c>
      <c r="K15" s="256" t="n">
        <f aca="true" t="array" ref="K15:K15">SUM(IF((DelPoint="hidalgo")*(DType="pre")*(OFFSET(DelPoint,0,K3+2)&lt;0),OFFSET(DelPoint,0,K3+2),0))</f>
        <v>0</v>
      </c>
      <c r="L15" s="256" t="n">
        <f aca="true" t="array" ref="L15:L15">SUM(IF((DelPoint="hidalgo")*(DType="pre")*(OFFSET(DelPoint,0,L3+2)&lt;0),OFFSET(DelPoint,0,L3+2),0))</f>
        <v>0</v>
      </c>
      <c r="M15" s="256" t="n">
        <f aca="true" t="array" ref="M15:M15">SUM(IF((DelPoint="hidalgo")*(DType="pre")*(OFFSET(DelPoint,0,M3+2)&lt;0),OFFSET(DelPoint,0,M3+2),0))</f>
        <v>0</v>
      </c>
      <c r="N15" s="256" t="n">
        <f aca="true" t="array" ref="N15:N15">SUM(IF((DelPoint="hidalgo")*(DType="pre")*(OFFSET(DelPoint,0,N3+2)&lt;0),OFFSET(DelPoint,0,N3+2),0))</f>
        <v>0</v>
      </c>
      <c r="O15" s="256" t="n">
        <f aca="true" t="array" ref="O15:O15">SUM(IF((DelPoint="hidalgo")*(DType="pre")*(OFFSET(DelPoint,0,O3+2)&lt;0),OFFSET(DelPoint,0,O3+2),0))</f>
        <v>0</v>
      </c>
      <c r="P15" s="256" t="n">
        <f aca="true" t="array" ref="P15:P15">SUM(IF((DelPoint="hidalgo")*(DType="pre")*(OFFSET(DelPoint,0,P3+2)&lt;0),OFFSET(DelPoint,0,P3+2),0))</f>
        <v>0</v>
      </c>
      <c r="Q15" s="256" t="n">
        <f aca="true" t="array" ref="Q15:Q15">SUM(IF((DelPoint="hidalgo")*(DType="pre")*(OFFSET(DelPoint,0,Q3+2)&lt;0),OFFSET(DelPoint,0,Q3+2),0))</f>
        <v>0</v>
      </c>
      <c r="R15" s="256" t="n">
        <f aca="true" t="array" ref="R15:R15">SUM(IF((DelPoint="hidalgo")*(DType="pre")*(OFFSET(DelPoint,0,R3+2)&lt;0),OFFSET(DelPoint,0,R3+2),0))</f>
        <v>0</v>
      </c>
      <c r="S15" s="256" t="n">
        <f aca="true" t="array" ref="S15:S15">SUM(IF((DelPoint="hidalgo")*(DType="pre")*(OFFSET(DelPoint,0,S3+2)&lt;0),OFFSET(DelPoint,0,S3+2),0))</f>
        <v>0</v>
      </c>
      <c r="T15" s="256" t="n">
        <f aca="true" t="array" ref="T15:T15">SUM(IF((DelPoint="hidalgo")*(DType="pre")*(OFFSET(DelPoint,0,T3+2)&lt;0),OFFSET(DelPoint,0,T3+2),0))</f>
        <v>0</v>
      </c>
      <c r="U15" s="256" t="n">
        <f aca="true" t="array" ref="U15:U15">SUM(IF((DelPoint="hidalgo")*(DType="pre")*(OFFSET(DelPoint,0,U3+2)&lt;0),OFFSET(DelPoint,0,U3+2),0))</f>
        <v>0</v>
      </c>
      <c r="V15" s="256" t="n">
        <f aca="true" t="array" ref="V15:V15">SUM(IF((DelPoint="hidalgo")*(DType="pre")*(OFFSET(DelPoint,0,V3+2)&lt;0),OFFSET(DelPoint,0,V3+2),0))</f>
        <v>0</v>
      </c>
      <c r="W15" s="256" t="n">
        <f aca="true" t="array" ref="W15:W15">SUM(IF((DelPoint="hidalgo")*(DType="pre")*(OFFSET(DelPoint,0,W3+2)&lt;0),OFFSET(DelPoint,0,W3+2),0))</f>
        <v>0</v>
      </c>
      <c r="X15" s="256" t="n">
        <f aca="true" t="array" ref="X15:X15">SUM(IF((DelPoint="hidalgo")*(DType="pre")*(OFFSET(DelPoint,0,X3+2)&lt;0),OFFSET(DelPoint,0,X3+2),0))</f>
        <v>0</v>
      </c>
      <c r="Y15" s="257" t="n">
        <f aca="true" t="array" ref="Y15:Y15">SUM(IF((DelPoint="hidalgo")*(DType="pre")*(OFFSET(DelPoint,0,Y3+2)&lt;0),OFFSET(DelPoint,0,Y3+2),0))</f>
        <v>0</v>
      </c>
      <c r="Z15" s="229"/>
      <c r="AA15" s="230"/>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231"/>
      <c r="CL15" s="231"/>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1"/>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1"/>
      <c r="EN15" s="231"/>
      <c r="EO15" s="231"/>
      <c r="EP15" s="231"/>
      <c r="EQ15" s="231"/>
      <c r="ER15" s="231"/>
      <c r="ES15" s="231"/>
      <c r="ET15" s="231"/>
      <c r="EU15" s="231"/>
      <c r="EV15" s="231"/>
      <c r="EW15" s="231"/>
      <c r="EX15" s="231"/>
      <c r="EY15" s="231"/>
      <c r="EZ15" s="231"/>
      <c r="FA15" s="231"/>
      <c r="FB15" s="231"/>
      <c r="FC15" s="231"/>
      <c r="FD15" s="231"/>
      <c r="FE15" s="231"/>
      <c r="FF15" s="231"/>
      <c r="FG15" s="231"/>
      <c r="FH15" s="231"/>
      <c r="FI15" s="231"/>
      <c r="FJ15" s="231"/>
      <c r="FK15" s="231"/>
      <c r="FL15" s="231"/>
      <c r="FM15" s="231"/>
      <c r="FN15" s="231"/>
      <c r="FO15" s="231"/>
      <c r="FP15" s="231"/>
      <c r="FQ15" s="231"/>
      <c r="FR15" s="231"/>
      <c r="FS15" s="231"/>
      <c r="FT15" s="231"/>
      <c r="FU15" s="231"/>
      <c r="FV15" s="231"/>
      <c r="FW15" s="231"/>
      <c r="FX15" s="231"/>
      <c r="FY15" s="231"/>
      <c r="FZ15" s="231"/>
      <c r="GA15" s="231"/>
      <c r="GB15" s="231"/>
      <c r="GC15" s="231"/>
      <c r="GD15" s="231"/>
      <c r="GE15" s="231"/>
      <c r="GF15" s="231"/>
      <c r="GG15" s="231"/>
      <c r="GH15" s="231"/>
      <c r="GI15" s="231"/>
      <c r="GJ15" s="231"/>
      <c r="GK15" s="231"/>
      <c r="GL15" s="231"/>
      <c r="GM15" s="231"/>
      <c r="GN15" s="231"/>
      <c r="GO15" s="231"/>
      <c r="GP15" s="231"/>
      <c r="GQ15" s="231"/>
      <c r="GR15" s="231"/>
      <c r="GS15" s="231"/>
      <c r="GT15" s="231"/>
      <c r="GU15" s="231"/>
      <c r="GV15" s="231"/>
      <c r="GW15" s="231"/>
      <c r="GX15" s="231"/>
      <c r="GY15" s="231"/>
      <c r="GZ15" s="231"/>
      <c r="HA15" s="231"/>
      <c r="HB15" s="231"/>
      <c r="HC15" s="231"/>
      <c r="HD15" s="231"/>
      <c r="HE15" s="231"/>
      <c r="HF15" s="231"/>
      <c r="HG15" s="231"/>
      <c r="HH15" s="231"/>
      <c r="HI15" s="231"/>
      <c r="HJ15" s="231"/>
      <c r="HK15" s="231"/>
      <c r="HL15" s="231"/>
      <c r="HM15" s="231"/>
      <c r="HN15" s="231"/>
      <c r="HO15" s="231"/>
      <c r="HP15" s="231"/>
      <c r="HQ15" s="231"/>
      <c r="HR15" s="231"/>
      <c r="HS15" s="231"/>
      <c r="HT15" s="231"/>
      <c r="HU15" s="231"/>
      <c r="HV15" s="231"/>
      <c r="HW15" s="231"/>
      <c r="HX15" s="231"/>
      <c r="HY15" s="231"/>
      <c r="HZ15" s="231"/>
      <c r="IA15" s="231"/>
      <c r="IB15" s="231"/>
      <c r="IC15" s="231"/>
      <c r="ID15" s="231"/>
      <c r="IE15" s="231"/>
      <c r="IF15" s="231"/>
      <c r="IG15" s="231"/>
      <c r="IH15" s="231"/>
      <c r="II15" s="231"/>
      <c r="IJ15" s="231"/>
      <c r="IK15" s="231"/>
      <c r="IL15" s="231"/>
      <c r="IM15" s="231"/>
      <c r="IN15" s="231"/>
      <c r="IO15" s="231"/>
      <c r="IP15" s="231"/>
      <c r="IQ15" s="231"/>
      <c r="IR15" s="231"/>
      <c r="IS15" s="231"/>
      <c r="IT15" s="231"/>
      <c r="IU15" s="231"/>
      <c r="IV15" s="231"/>
      <c r="IW15" s="231"/>
    </row>
    <row r="16" customFormat="false" ht="12" hidden="false" customHeight="false" outlineLevel="0" collapsed="false">
      <c r="A16" s="258" t="s">
        <v>59</v>
      </c>
      <c r="B16" s="259" t="n">
        <f aca="true" t="array" ref="B16:B16">SUM(IF((DelPoint="hidalgo")*IF((DType="firm")+(DType="econ")&gt;0,1,0)*(OFFSET(DelPoint,0,B3+2)&lt;0),OFFSET(DelPoint,0,B3+2),0))</f>
        <v>0</v>
      </c>
      <c r="C16" s="259" t="n">
        <f aca="true" t="array" ref="C16:C16">SUM(IF((DelPoint="hidalgo")*IF((DType="firm")+(DType="econ")&gt;0,1,0)*(OFFSET(DelPoint,0,C3+2)&lt;0),OFFSET(DelPoint,0,C3+2),0))</f>
        <v>0</v>
      </c>
      <c r="D16" s="259" t="n">
        <f aca="true" t="array" ref="D16:D16">SUM(IF((DelPoint="hidalgo")*IF((DType="firm")+(DType="econ")&gt;0,1,0)*(OFFSET(DelPoint,0,D3+2)&lt;0),OFFSET(DelPoint,0,D3+2),0))</f>
        <v>0</v>
      </c>
      <c r="E16" s="259" t="n">
        <f aca="true" t="array" ref="E16:E16">SUM(IF((DelPoint="hidalgo")*IF((DType="firm")+(DType="econ")&gt;0,1,0)*(OFFSET(DelPoint,0,E3+2)&lt;0),OFFSET(DelPoint,0,E3+2),0))</f>
        <v>0</v>
      </c>
      <c r="F16" s="259" t="n">
        <f aca="true" t="array" ref="F16:F16">SUM(IF((DelPoint="hidalgo")*IF((DType="firm")+(DType="econ")&gt;0,1,0)*(OFFSET(DelPoint,0,F3+2)&lt;0),OFFSET(DelPoint,0,F3+2),0))</f>
        <v>0</v>
      </c>
      <c r="G16" s="259" t="n">
        <f aca="true" t="array" ref="G16:G16">SUM(IF((DelPoint="hidalgo")*IF((DType="firm")+(DType="econ")&gt;0,1,0)*(OFFSET(DelPoint,0,G3+2)&lt;0),OFFSET(DelPoint,0,G3+2),0))</f>
        <v>0</v>
      </c>
      <c r="H16" s="259" t="n">
        <f aca="true" t="array" ref="H16:H16">SUM(IF((DelPoint="hidalgo")*IF((DType="firm")+(DType="econ")&gt;0,1,0)*(OFFSET(DelPoint,0,H3+2)&lt;0),OFFSET(DelPoint,0,H3+2),0))</f>
        <v>0</v>
      </c>
      <c r="I16" s="259" t="n">
        <f aca="true" t="array" ref="I16:I16">SUM(IF((DelPoint="hidalgo")*IF((DType="firm")+(DType="econ")&gt;0,1,0)*(OFFSET(DelPoint,0,I3+2)&lt;0),OFFSET(DelPoint,0,I3+2),0))</f>
        <v>0</v>
      </c>
      <c r="J16" s="259" t="n">
        <f aca="true" t="array" ref="J16:J16">SUM(IF((DelPoint="hidalgo")*IF((DType="firm")+(DType="econ")&gt;0,1,0)*(OFFSET(DelPoint,0,J3+2)&lt;0),OFFSET(DelPoint,0,J3+2),0))</f>
        <v>0</v>
      </c>
      <c r="K16" s="259" t="n">
        <f aca="true" t="array" ref="K16:K16">SUM(IF((DelPoint="hidalgo")*IF((DType="firm")+(DType="econ")&gt;0,1,0)*(OFFSET(DelPoint,0,K3+2)&lt;0),OFFSET(DelPoint,0,K3+2),0))</f>
        <v>0</v>
      </c>
      <c r="L16" s="259" t="n">
        <f aca="true" t="array" ref="L16:L16">SUM(IF((DelPoint="hidalgo")*IF((DType="firm")+(DType="econ")&gt;0,1,0)*(OFFSET(DelPoint,0,L3+2)&lt;0),OFFSET(DelPoint,0,L3+2),0))</f>
        <v>0</v>
      </c>
      <c r="M16" s="259" t="n">
        <f aca="true" t="array" ref="M16:M16">SUM(IF((DelPoint="hidalgo")*IF((DType="firm")+(DType="econ")&gt;0,1,0)*(OFFSET(DelPoint,0,M3+2)&lt;0),OFFSET(DelPoint,0,M3+2),0))</f>
        <v>0</v>
      </c>
      <c r="N16" s="259" t="n">
        <f aca="true" t="array" ref="N16:N16">SUM(IF((DelPoint="hidalgo")*IF((DType="firm")+(DType="econ")&gt;0,1,0)*(OFFSET(DelPoint,0,N3+2)&lt;0),OFFSET(DelPoint,0,N3+2),0))</f>
        <v>0</v>
      </c>
      <c r="O16" s="259" t="n">
        <f aca="true" t="array" ref="O16:O16">SUM(IF((DelPoint="hidalgo")*IF((DType="firm")+(DType="econ")&gt;0,1,0)*(OFFSET(DelPoint,0,O3+2)&lt;0),OFFSET(DelPoint,0,O3+2),0))</f>
        <v>0</v>
      </c>
      <c r="P16" s="259" t="n">
        <f aca="true" t="array" ref="P16:P16">SUM(IF((DelPoint="hidalgo")*IF((DType="firm")+(DType="econ")&gt;0,1,0)*(OFFSET(DelPoint,0,P3+2)&lt;0),OFFSET(DelPoint,0,P3+2),0))</f>
        <v>0</v>
      </c>
      <c r="Q16" s="259" t="n">
        <f aca="true" t="array" ref="Q16:Q16">SUM(IF((DelPoint="hidalgo")*IF((DType="firm")+(DType="econ")&gt;0,1,0)*(OFFSET(DelPoint,0,Q3+2)&lt;0),OFFSET(DelPoint,0,Q3+2),0))</f>
        <v>0</v>
      </c>
      <c r="R16" s="259" t="n">
        <f aca="true" t="array" ref="R16:R16">SUM(IF((DelPoint="hidalgo")*IF((DType="firm")+(DType="econ")&gt;0,1,0)*(OFFSET(DelPoint,0,R3+2)&lt;0),OFFSET(DelPoint,0,R3+2),0))</f>
        <v>0</v>
      </c>
      <c r="S16" s="259" t="n">
        <f aca="true" t="array" ref="S16:S16">SUM(IF((DelPoint="hidalgo")*IF((DType="firm")+(DType="econ")&gt;0,1,0)*(OFFSET(DelPoint,0,S3+2)&lt;0),OFFSET(DelPoint,0,S3+2),0))</f>
        <v>0</v>
      </c>
      <c r="T16" s="259" t="n">
        <f aca="true" t="array" ref="T16:T16">SUM(IF((DelPoint="hidalgo")*IF((DType="firm")+(DType="econ")&gt;0,1,0)*(OFFSET(DelPoint,0,T3+2)&lt;0),OFFSET(DelPoint,0,T3+2),0))</f>
        <v>0</v>
      </c>
      <c r="U16" s="259" t="n">
        <f aca="true" t="array" ref="U16:U16">SUM(IF((DelPoint="hidalgo")*IF((DType="firm")+(DType="econ")&gt;0,1,0)*(OFFSET(DelPoint,0,U3+2)&lt;0),OFFSET(DelPoint,0,U3+2),0))</f>
        <v>0</v>
      </c>
      <c r="V16" s="259"/>
      <c r="W16" s="259" t="n">
        <f aca="true" t="array" ref="W16:W16">SUM(IF((DelPoint="hidalgo")*IF((DType="firm")+(DType="econ")&gt;0,1,0)*(OFFSET(DelPoint,0,W3+2)&lt;0),OFFSET(DelPoint,0,W3+2),0))</f>
        <v>0</v>
      </c>
      <c r="X16" s="259" t="n">
        <f aca="true" t="array" ref="X16:X16">SUM(IF((DelPoint="hidalgo")*IF((DType="firm")+(DType="econ")&gt;0,1,0)*(OFFSET(DelPoint,0,X3+2)&lt;0),OFFSET(DelPoint,0,X3+2),0))</f>
        <v>0</v>
      </c>
      <c r="Y16" s="260" t="n">
        <f aca="true" t="array" ref="Y16:Y16">SUM(IF((DelPoint="hidalgo")*IF((DType="firm")+(DType="econ")&gt;0,1,0)*(OFFSET(DelPoint,0,Y3+2)&lt;0),OFFSET(DelPoint,0,Y3+2),0))</f>
        <v>0</v>
      </c>
      <c r="Z16" s="229"/>
      <c r="AA16" s="230"/>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31"/>
      <c r="EJ16" s="231"/>
      <c r="EK16" s="231"/>
      <c r="EL16" s="231"/>
      <c r="EM16" s="231"/>
      <c r="EN16" s="231"/>
      <c r="EO16" s="231"/>
      <c r="EP16" s="231"/>
      <c r="EQ16" s="231"/>
      <c r="ER16" s="231"/>
      <c r="ES16" s="231"/>
      <c r="ET16" s="231"/>
      <c r="EU16" s="231"/>
      <c r="EV16" s="231"/>
      <c r="EW16" s="231"/>
      <c r="EX16" s="231"/>
      <c r="EY16" s="231"/>
      <c r="EZ16" s="231"/>
      <c r="FA16" s="231"/>
      <c r="FB16" s="231"/>
      <c r="FC16" s="231"/>
      <c r="FD16" s="231"/>
      <c r="FE16" s="231"/>
      <c r="FF16" s="231"/>
      <c r="FG16" s="231"/>
      <c r="FH16" s="231"/>
      <c r="FI16" s="231"/>
      <c r="FJ16" s="231"/>
      <c r="FK16" s="231"/>
      <c r="FL16" s="231"/>
      <c r="FM16" s="231"/>
      <c r="FN16" s="231"/>
      <c r="FO16" s="231"/>
      <c r="FP16" s="231"/>
      <c r="FQ16" s="231"/>
      <c r="FR16" s="231"/>
      <c r="FS16" s="231"/>
      <c r="FT16" s="231"/>
      <c r="FU16" s="231"/>
      <c r="FV16" s="231"/>
      <c r="FW16" s="231"/>
      <c r="FX16" s="231"/>
      <c r="FY16" s="231"/>
      <c r="FZ16" s="231"/>
      <c r="GA16" s="231"/>
      <c r="GB16" s="231"/>
      <c r="GC16" s="231"/>
      <c r="GD16" s="231"/>
      <c r="GE16" s="231"/>
      <c r="GF16" s="231"/>
      <c r="GG16" s="231"/>
      <c r="GH16" s="231"/>
      <c r="GI16" s="231"/>
      <c r="GJ16" s="231"/>
      <c r="GK16" s="231"/>
      <c r="GL16" s="231"/>
      <c r="GM16" s="231"/>
      <c r="GN16" s="231"/>
      <c r="GO16" s="231"/>
      <c r="GP16" s="231"/>
      <c r="GQ16" s="231"/>
      <c r="GR16" s="231"/>
      <c r="GS16" s="231"/>
      <c r="GT16" s="231"/>
      <c r="GU16" s="231"/>
      <c r="GV16" s="231"/>
      <c r="GW16" s="231"/>
      <c r="GX16" s="231"/>
      <c r="GY16" s="231"/>
      <c r="GZ16" s="231"/>
      <c r="HA16" s="231"/>
      <c r="HB16" s="231"/>
      <c r="HC16" s="231"/>
      <c r="HD16" s="231"/>
      <c r="HE16" s="231"/>
      <c r="HF16" s="231"/>
      <c r="HG16" s="231"/>
      <c r="HH16" s="231"/>
      <c r="HI16" s="231"/>
      <c r="HJ16" s="231"/>
      <c r="HK16" s="231"/>
      <c r="HL16" s="231"/>
      <c r="HM16" s="231"/>
      <c r="HN16" s="231"/>
      <c r="HO16" s="231"/>
      <c r="HP16" s="231"/>
      <c r="HQ16" s="231"/>
      <c r="HR16" s="231"/>
      <c r="HS16" s="231"/>
      <c r="HT16" s="231"/>
      <c r="HU16" s="231"/>
      <c r="HV16" s="231"/>
      <c r="HW16" s="231"/>
      <c r="HX16" s="231"/>
      <c r="HY16" s="231"/>
      <c r="HZ16" s="231"/>
      <c r="IA16" s="231"/>
      <c r="IB16" s="231"/>
      <c r="IC16" s="231"/>
      <c r="ID16" s="231"/>
      <c r="IE16" s="231"/>
      <c r="IF16" s="231"/>
      <c r="IG16" s="231"/>
      <c r="IH16" s="231"/>
      <c r="II16" s="231"/>
      <c r="IJ16" s="231"/>
      <c r="IK16" s="231"/>
      <c r="IL16" s="231"/>
      <c r="IM16" s="231"/>
      <c r="IN16" s="231"/>
      <c r="IO16" s="231"/>
      <c r="IP16" s="231"/>
      <c r="IQ16" s="231"/>
      <c r="IR16" s="231"/>
      <c r="IS16" s="231"/>
      <c r="IT16" s="231"/>
      <c r="IU16" s="231"/>
      <c r="IV16" s="231"/>
      <c r="IW16" s="231"/>
    </row>
    <row r="17" customFormat="false" ht="12" hidden="false" customHeight="false" outlineLevel="0" collapsed="false">
      <c r="A17" s="261" t="s">
        <v>60</v>
      </c>
      <c r="B17" s="262" t="n">
        <f aca="false">Deals!F5</f>
        <v>0</v>
      </c>
      <c r="C17" s="262" t="n">
        <f aca="false">Deals!G5</f>
        <v>0</v>
      </c>
      <c r="D17" s="262" t="n">
        <f aca="false">Deals!H5</f>
        <v>0</v>
      </c>
      <c r="E17" s="262" t="n">
        <f aca="false">Deals!I5</f>
        <v>0</v>
      </c>
      <c r="F17" s="262" t="n">
        <f aca="false">Deals!J5</f>
        <v>0</v>
      </c>
      <c r="G17" s="262" t="n">
        <f aca="false">Deals!K5</f>
        <v>0</v>
      </c>
      <c r="H17" s="262" t="n">
        <f aca="false">Deals!L5</f>
        <v>0</v>
      </c>
      <c r="I17" s="262" t="n">
        <f aca="false">Deals!M5</f>
        <v>0</v>
      </c>
      <c r="J17" s="262" t="n">
        <f aca="false">Deals!N5</f>
        <v>0</v>
      </c>
      <c r="K17" s="262" t="n">
        <f aca="false">Deals!O5</f>
        <v>0</v>
      </c>
      <c r="L17" s="262" t="n">
        <f aca="false">Deals!P5</f>
        <v>0</v>
      </c>
      <c r="M17" s="262" t="n">
        <f aca="false">Deals!Q5</f>
        <v>0</v>
      </c>
      <c r="N17" s="262" t="n">
        <f aca="false">Deals!R5</f>
        <v>0</v>
      </c>
      <c r="O17" s="262" t="n">
        <f aca="false">Deals!S5</f>
        <v>0</v>
      </c>
      <c r="P17" s="262" t="n">
        <f aca="false">Deals!T5</f>
        <v>0</v>
      </c>
      <c r="Q17" s="262" t="n">
        <f aca="false">Deals!U5</f>
        <v>0</v>
      </c>
      <c r="R17" s="262" t="n">
        <f aca="false">Deals!V5</f>
        <v>0</v>
      </c>
      <c r="S17" s="262" t="n">
        <f aca="false">Deals!W5</f>
        <v>0</v>
      </c>
      <c r="T17" s="262" t="n">
        <f aca="false">Deals!X5</f>
        <v>0</v>
      </c>
      <c r="U17" s="262" t="n">
        <f aca="false">Deals!Y5</f>
        <v>0</v>
      </c>
      <c r="V17" s="262" t="n">
        <f aca="false">Deals!Z5</f>
        <v>0</v>
      </c>
      <c r="W17" s="262" t="n">
        <f aca="false">Deals!AA5</f>
        <v>0</v>
      </c>
      <c r="X17" s="262" t="n">
        <f aca="false">Deals!AB5</f>
        <v>0</v>
      </c>
      <c r="Y17" s="263" t="n">
        <f aca="false">Deals!AC5</f>
        <v>0</v>
      </c>
      <c r="Z17" s="229"/>
      <c r="AA17" s="230"/>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c r="HA17" s="231"/>
      <c r="HB17" s="231"/>
      <c r="HC17" s="231"/>
      <c r="HD17" s="231"/>
      <c r="HE17" s="231"/>
      <c r="HF17" s="231"/>
      <c r="HG17" s="231"/>
      <c r="HH17" s="231"/>
      <c r="HI17" s="231"/>
      <c r="HJ17" s="231"/>
      <c r="HK17" s="231"/>
      <c r="HL17" s="231"/>
      <c r="HM17" s="231"/>
      <c r="HN17" s="231"/>
      <c r="HO17" s="231"/>
      <c r="HP17" s="231"/>
      <c r="HQ17" s="231"/>
      <c r="HR17" s="231"/>
      <c r="HS17" s="231"/>
      <c r="HT17" s="231"/>
      <c r="HU17" s="231"/>
      <c r="HV17" s="231"/>
      <c r="HW17" s="231"/>
      <c r="HX17" s="231"/>
      <c r="HY17" s="231"/>
      <c r="HZ17" s="231"/>
      <c r="IA17" s="231"/>
      <c r="IB17" s="231"/>
      <c r="IC17" s="231"/>
      <c r="ID17" s="231"/>
      <c r="IE17" s="231"/>
      <c r="IF17" s="231"/>
      <c r="IG17" s="231"/>
      <c r="IH17" s="231"/>
      <c r="II17" s="231"/>
      <c r="IJ17" s="231"/>
      <c r="IK17" s="231"/>
      <c r="IL17" s="231"/>
      <c r="IM17" s="231"/>
      <c r="IN17" s="231"/>
      <c r="IO17" s="231"/>
      <c r="IP17" s="231"/>
      <c r="IQ17" s="231"/>
      <c r="IR17" s="231"/>
      <c r="IS17" s="231"/>
      <c r="IT17" s="231"/>
      <c r="IU17" s="231"/>
      <c r="IV17" s="231"/>
      <c r="IW17" s="231"/>
    </row>
    <row r="18" customFormat="false" ht="12" hidden="false" customHeight="false" outlineLevel="0" collapsed="false">
      <c r="A18" s="264" t="s">
        <v>61</v>
      </c>
      <c r="B18" s="262" t="n">
        <f aca="false">Deals!F7</f>
        <v>-103</v>
      </c>
      <c r="C18" s="262" t="n">
        <f aca="false">Deals!G7</f>
        <v>-103</v>
      </c>
      <c r="D18" s="262" t="n">
        <f aca="false">Deals!H7</f>
        <v>-103</v>
      </c>
      <c r="E18" s="262" t="n">
        <f aca="false">Deals!I7</f>
        <v>-103</v>
      </c>
      <c r="F18" s="262" t="n">
        <f aca="false">Deals!J7</f>
        <v>-103</v>
      </c>
      <c r="G18" s="262" t="n">
        <f aca="false">Deals!K7</f>
        <v>-103</v>
      </c>
      <c r="H18" s="262" t="n">
        <f aca="false">Deals!L7</f>
        <v>-103</v>
      </c>
      <c r="I18" s="262" t="n">
        <f aca="false">Deals!M7</f>
        <v>-103</v>
      </c>
      <c r="J18" s="262" t="n">
        <f aca="false">Deals!N7</f>
        <v>-103</v>
      </c>
      <c r="K18" s="262" t="n">
        <f aca="false">Deals!O7</f>
        <v>-103</v>
      </c>
      <c r="L18" s="262" t="n">
        <f aca="false">Deals!P7</f>
        <v>-103</v>
      </c>
      <c r="M18" s="262" t="n">
        <f aca="false">Deals!Q7</f>
        <v>-103</v>
      </c>
      <c r="N18" s="262" t="n">
        <f aca="false">Deals!R7</f>
        <v>-103</v>
      </c>
      <c r="O18" s="262" t="n">
        <f aca="false">Deals!S7</f>
        <v>-103</v>
      </c>
      <c r="P18" s="262" t="n">
        <f aca="false">Deals!T7</f>
        <v>-103</v>
      </c>
      <c r="Q18" s="262" t="n">
        <f aca="false">Deals!U7</f>
        <v>-103</v>
      </c>
      <c r="R18" s="262" t="n">
        <f aca="false">Deals!V7</f>
        <v>-103</v>
      </c>
      <c r="S18" s="262" t="n">
        <f aca="false">Deals!W7</f>
        <v>-103</v>
      </c>
      <c r="T18" s="262" t="n">
        <f aca="false">Deals!X7</f>
        <v>-103</v>
      </c>
      <c r="U18" s="262" t="n">
        <f aca="false">Deals!Y7</f>
        <v>-103</v>
      </c>
      <c r="V18" s="262" t="n">
        <f aca="false">Deals!Z7</f>
        <v>-103</v>
      </c>
      <c r="W18" s="262" t="n">
        <f aca="false">Deals!AA7</f>
        <v>-103</v>
      </c>
      <c r="X18" s="262" t="n">
        <f aca="false">Deals!AB7</f>
        <v>-103</v>
      </c>
      <c r="Y18" s="263" t="n">
        <f aca="false">Deals!AC7</f>
        <v>-103</v>
      </c>
      <c r="Z18" s="229"/>
      <c r="AA18" s="230"/>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c r="CP18" s="231"/>
      <c r="CQ18" s="231"/>
      <c r="CR18" s="231"/>
      <c r="CS18" s="231"/>
      <c r="CT18" s="231"/>
      <c r="CU18" s="231"/>
      <c r="CV18" s="231"/>
      <c r="CW18" s="231"/>
      <c r="CX18" s="231"/>
      <c r="CY18" s="231"/>
      <c r="CZ18" s="231"/>
      <c r="DA18" s="231"/>
      <c r="DB18" s="231"/>
      <c r="DC18" s="231"/>
      <c r="DD18" s="231"/>
      <c r="DE18" s="231"/>
      <c r="DF18" s="231"/>
      <c r="DG18" s="231"/>
      <c r="DH18" s="231"/>
      <c r="DI18" s="231"/>
      <c r="DJ18" s="231"/>
      <c r="DK18" s="231"/>
      <c r="DL18" s="231"/>
      <c r="DM18" s="231"/>
      <c r="DN18" s="231"/>
      <c r="DO18" s="231"/>
      <c r="DP18" s="231"/>
      <c r="DQ18" s="231"/>
      <c r="DR18" s="231"/>
      <c r="DS18" s="231"/>
      <c r="DT18" s="231"/>
      <c r="DU18" s="231"/>
      <c r="DV18" s="231"/>
      <c r="DW18" s="231"/>
      <c r="DX18" s="231"/>
      <c r="DY18" s="231"/>
      <c r="DZ18" s="231"/>
      <c r="EA18" s="231"/>
      <c r="EB18" s="231"/>
      <c r="EC18" s="231"/>
      <c r="ED18" s="231"/>
      <c r="EE18" s="231"/>
      <c r="EF18" s="231"/>
      <c r="EG18" s="231"/>
      <c r="EH18" s="231"/>
      <c r="EI18" s="231"/>
      <c r="EJ18" s="231"/>
      <c r="EK18" s="231"/>
      <c r="EL18" s="231"/>
      <c r="EM18" s="231"/>
      <c r="EN18" s="231"/>
      <c r="EO18" s="231"/>
      <c r="EP18" s="231"/>
      <c r="EQ18" s="231"/>
      <c r="ER18" s="231"/>
      <c r="ES18" s="231"/>
      <c r="ET18" s="231"/>
      <c r="EU18" s="231"/>
      <c r="EV18" s="231"/>
      <c r="EW18" s="231"/>
      <c r="EX18" s="231"/>
      <c r="EY18" s="231"/>
      <c r="EZ18" s="231"/>
      <c r="FA18" s="231"/>
      <c r="FB18" s="231"/>
      <c r="FC18" s="231"/>
      <c r="FD18" s="231"/>
      <c r="FE18" s="231"/>
      <c r="FF18" s="231"/>
      <c r="FG18" s="231"/>
      <c r="FH18" s="231"/>
      <c r="FI18" s="231"/>
      <c r="FJ18" s="231"/>
      <c r="FK18" s="231"/>
      <c r="FL18" s="231"/>
      <c r="FM18" s="231"/>
      <c r="FN18" s="231"/>
      <c r="FO18" s="231"/>
      <c r="FP18" s="231"/>
      <c r="FQ18" s="231"/>
      <c r="FR18" s="231"/>
      <c r="FS18" s="231"/>
      <c r="FT18" s="231"/>
      <c r="FU18" s="231"/>
      <c r="FV18" s="231"/>
      <c r="FW18" s="231"/>
      <c r="FX18" s="231"/>
      <c r="FY18" s="231"/>
      <c r="FZ18" s="231"/>
      <c r="GA18" s="231"/>
      <c r="GB18" s="231"/>
      <c r="GC18" s="231"/>
      <c r="GD18" s="231"/>
      <c r="GE18" s="231"/>
      <c r="GF18" s="231"/>
      <c r="GG18" s="231"/>
      <c r="GH18" s="231"/>
      <c r="GI18" s="231"/>
      <c r="GJ18" s="231"/>
      <c r="GK18" s="231"/>
      <c r="GL18" s="231"/>
      <c r="GM18" s="231"/>
      <c r="GN18" s="231"/>
      <c r="GO18" s="231"/>
      <c r="GP18" s="231"/>
      <c r="GQ18" s="231"/>
      <c r="GR18" s="231"/>
      <c r="GS18" s="231"/>
      <c r="GT18" s="231"/>
      <c r="GU18" s="231"/>
      <c r="GV18" s="231"/>
      <c r="GW18" s="231"/>
      <c r="GX18" s="231"/>
      <c r="GY18" s="231"/>
      <c r="GZ18" s="231"/>
      <c r="HA18" s="231"/>
      <c r="HB18" s="231"/>
      <c r="HC18" s="231"/>
      <c r="HD18" s="231"/>
      <c r="HE18" s="231"/>
      <c r="HF18" s="231"/>
      <c r="HG18" s="231"/>
      <c r="HH18" s="231"/>
      <c r="HI18" s="231"/>
      <c r="HJ18" s="231"/>
      <c r="HK18" s="231"/>
      <c r="HL18" s="231"/>
      <c r="HM18" s="231"/>
      <c r="HN18" s="231"/>
      <c r="HO18" s="231"/>
      <c r="HP18" s="231"/>
      <c r="HQ18" s="231"/>
      <c r="HR18" s="231"/>
      <c r="HS18" s="231"/>
      <c r="HT18" s="231"/>
      <c r="HU18" s="231"/>
      <c r="HV18" s="231"/>
      <c r="HW18" s="231"/>
      <c r="HX18" s="231"/>
      <c r="HY18" s="231"/>
      <c r="HZ18" s="231"/>
      <c r="IA18" s="231"/>
      <c r="IB18" s="231"/>
      <c r="IC18" s="231"/>
      <c r="ID18" s="231"/>
      <c r="IE18" s="231"/>
      <c r="IF18" s="231"/>
      <c r="IG18" s="231"/>
      <c r="IH18" s="231"/>
      <c r="II18" s="231"/>
      <c r="IJ18" s="231"/>
      <c r="IK18" s="231"/>
      <c r="IL18" s="231"/>
      <c r="IM18" s="231"/>
      <c r="IN18" s="231"/>
      <c r="IO18" s="231"/>
      <c r="IP18" s="231"/>
      <c r="IQ18" s="231"/>
      <c r="IR18" s="231"/>
      <c r="IS18" s="231"/>
      <c r="IT18" s="231"/>
      <c r="IU18" s="231"/>
      <c r="IV18" s="231"/>
      <c r="IW18" s="231"/>
    </row>
    <row r="19" customFormat="false" ht="12" hidden="false" customHeight="false" outlineLevel="0" collapsed="false">
      <c r="A19" s="264" t="s">
        <v>62</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6"/>
      <c r="Z19" s="229"/>
      <c r="AA19" s="230"/>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c r="CP19" s="231"/>
      <c r="CQ19" s="231"/>
      <c r="CR19" s="231"/>
      <c r="CS19" s="231"/>
      <c r="CT19" s="231"/>
      <c r="CU19" s="231"/>
      <c r="CV19" s="231"/>
      <c r="CW19" s="231"/>
      <c r="CX19" s="231"/>
      <c r="CY19" s="231"/>
      <c r="CZ19" s="231"/>
      <c r="DA19" s="231"/>
      <c r="DB19" s="231"/>
      <c r="DC19" s="231"/>
      <c r="DD19" s="231"/>
      <c r="DE19" s="231"/>
      <c r="DF19" s="231"/>
      <c r="DG19" s="231"/>
      <c r="DH19" s="231"/>
      <c r="DI19" s="231"/>
      <c r="DJ19" s="231"/>
      <c r="DK19" s="231"/>
      <c r="DL19" s="231"/>
      <c r="DM19" s="231"/>
      <c r="DN19" s="231"/>
      <c r="DO19" s="231"/>
      <c r="DP19" s="231"/>
      <c r="DQ19" s="231"/>
      <c r="DR19" s="231"/>
      <c r="DS19" s="231"/>
      <c r="DT19" s="231"/>
      <c r="DU19" s="231"/>
      <c r="DV19" s="231"/>
      <c r="DW19" s="231"/>
      <c r="DX19" s="231"/>
      <c r="DY19" s="231"/>
      <c r="DZ19" s="231"/>
      <c r="EA19" s="231"/>
      <c r="EB19" s="231"/>
      <c r="EC19" s="231"/>
      <c r="ED19" s="231"/>
      <c r="EE19" s="231"/>
      <c r="EF19" s="231"/>
      <c r="EG19" s="231"/>
      <c r="EH19" s="231"/>
      <c r="EI19" s="231"/>
      <c r="EJ19" s="231"/>
      <c r="EK19" s="231"/>
      <c r="EL19" s="231"/>
      <c r="EM19" s="231"/>
      <c r="EN19" s="231"/>
      <c r="EO19" s="231"/>
      <c r="EP19" s="231"/>
      <c r="EQ19" s="231"/>
      <c r="ER19" s="231"/>
      <c r="ES19" s="231"/>
      <c r="ET19" s="231"/>
      <c r="EU19" s="231"/>
      <c r="EV19" s="231"/>
      <c r="EW19" s="231"/>
      <c r="EX19" s="231"/>
      <c r="EY19" s="231"/>
      <c r="EZ19" s="231"/>
      <c r="FA19" s="231"/>
      <c r="FB19" s="231"/>
      <c r="FC19" s="231"/>
      <c r="FD19" s="231"/>
      <c r="FE19" s="231"/>
      <c r="FF19" s="231"/>
      <c r="FG19" s="231"/>
      <c r="FH19" s="231"/>
      <c r="FI19" s="231"/>
      <c r="FJ19" s="231"/>
      <c r="FK19" s="231"/>
      <c r="FL19" s="231"/>
      <c r="FM19" s="231"/>
      <c r="FN19" s="231"/>
      <c r="FO19" s="231"/>
      <c r="FP19" s="231"/>
      <c r="FQ19" s="231"/>
      <c r="FR19" s="231"/>
      <c r="FS19" s="231"/>
      <c r="FT19" s="231"/>
      <c r="FU19" s="231"/>
      <c r="FV19" s="231"/>
      <c r="FW19" s="231"/>
      <c r="FX19" s="231"/>
      <c r="FY19" s="231"/>
      <c r="FZ19" s="231"/>
      <c r="GA19" s="231"/>
      <c r="GB19" s="231"/>
      <c r="GC19" s="231"/>
      <c r="GD19" s="231"/>
      <c r="GE19" s="231"/>
      <c r="GF19" s="231"/>
      <c r="GG19" s="231"/>
      <c r="GH19" s="231"/>
      <c r="GI19" s="231"/>
      <c r="GJ19" s="231"/>
      <c r="GK19" s="231"/>
      <c r="GL19" s="231"/>
      <c r="GM19" s="231"/>
      <c r="GN19" s="231"/>
      <c r="GO19" s="231"/>
      <c r="GP19" s="231"/>
      <c r="GQ19" s="231"/>
      <c r="GR19" s="231"/>
      <c r="GS19" s="231"/>
      <c r="GT19" s="231"/>
      <c r="GU19" s="231"/>
      <c r="GV19" s="231"/>
      <c r="GW19" s="231"/>
      <c r="GX19" s="231"/>
      <c r="GY19" s="231"/>
      <c r="GZ19" s="231"/>
      <c r="HA19" s="231"/>
      <c r="HB19" s="231"/>
      <c r="HC19" s="231"/>
      <c r="HD19" s="231"/>
      <c r="HE19" s="231"/>
      <c r="HF19" s="231"/>
      <c r="HG19" s="231"/>
      <c r="HH19" s="231"/>
      <c r="HI19" s="231"/>
      <c r="HJ19" s="231"/>
      <c r="HK19" s="231"/>
      <c r="HL19" s="231"/>
      <c r="HM19" s="231"/>
      <c r="HN19" s="231"/>
      <c r="HO19" s="231"/>
      <c r="HP19" s="231"/>
      <c r="HQ19" s="231"/>
      <c r="HR19" s="231"/>
      <c r="HS19" s="231"/>
      <c r="HT19" s="231"/>
      <c r="HU19" s="231"/>
      <c r="HV19" s="231"/>
      <c r="HW19" s="231"/>
      <c r="HX19" s="231"/>
      <c r="HY19" s="231"/>
      <c r="HZ19" s="231"/>
      <c r="IA19" s="231"/>
      <c r="IB19" s="231"/>
      <c r="IC19" s="231"/>
      <c r="ID19" s="231"/>
      <c r="IE19" s="231"/>
      <c r="IF19" s="231"/>
      <c r="IG19" s="231"/>
      <c r="IH19" s="231"/>
      <c r="II19" s="231"/>
      <c r="IJ19" s="231"/>
      <c r="IK19" s="231"/>
      <c r="IL19" s="231"/>
      <c r="IM19" s="231"/>
      <c r="IN19" s="231"/>
      <c r="IO19" s="231"/>
      <c r="IP19" s="231"/>
      <c r="IQ19" s="231"/>
      <c r="IR19" s="231"/>
      <c r="IS19" s="231"/>
      <c r="IT19" s="231"/>
      <c r="IU19" s="231"/>
      <c r="IV19" s="231"/>
      <c r="IW19" s="231"/>
    </row>
    <row r="20" customFormat="false" ht="12.75" hidden="false" customHeight="false" outlineLevel="0" collapsed="false">
      <c r="A20" s="267" t="s">
        <v>63</v>
      </c>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6"/>
      <c r="Z20" s="268"/>
      <c r="AA20" s="230"/>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1"/>
      <c r="DZ20" s="231"/>
      <c r="EA20" s="231"/>
      <c r="EB20" s="231"/>
      <c r="EC20" s="231"/>
      <c r="ED20" s="231"/>
      <c r="EE20" s="231"/>
      <c r="EF20" s="231"/>
      <c r="EG20" s="231"/>
      <c r="EH20" s="231"/>
      <c r="EI20" s="231"/>
      <c r="EJ20" s="231"/>
      <c r="EK20" s="231"/>
      <c r="EL20" s="231"/>
      <c r="EM20" s="231"/>
      <c r="EN20" s="231"/>
      <c r="EO20" s="231"/>
      <c r="EP20" s="231"/>
      <c r="EQ20" s="231"/>
      <c r="ER20" s="231"/>
      <c r="ES20" s="231"/>
      <c r="ET20" s="231"/>
      <c r="EU20" s="231"/>
      <c r="EV20" s="231"/>
      <c r="EW20" s="231"/>
      <c r="EX20" s="231"/>
      <c r="EY20" s="231"/>
      <c r="EZ20" s="231"/>
      <c r="FA20" s="231"/>
      <c r="FB20" s="231"/>
      <c r="FC20" s="231"/>
      <c r="FD20" s="231"/>
      <c r="FE20" s="231"/>
      <c r="FF20" s="231"/>
      <c r="FG20" s="231"/>
      <c r="FH20" s="231"/>
      <c r="FI20" s="231"/>
      <c r="FJ20" s="231"/>
      <c r="FK20" s="231"/>
      <c r="FL20" s="231"/>
      <c r="FM20" s="231"/>
      <c r="FN20" s="231"/>
      <c r="FO20" s="231"/>
      <c r="FP20" s="231"/>
      <c r="FQ20" s="231"/>
      <c r="FR20" s="231"/>
      <c r="FS20" s="231"/>
      <c r="FT20" s="231"/>
      <c r="FU20" s="231"/>
      <c r="FV20" s="231"/>
      <c r="FW20" s="231"/>
      <c r="FX20" s="231"/>
      <c r="FY20" s="231"/>
      <c r="FZ20" s="231"/>
      <c r="GA20" s="231"/>
      <c r="GB20" s="231"/>
      <c r="GC20" s="231"/>
      <c r="GD20" s="231"/>
      <c r="GE20" s="231"/>
      <c r="GF20" s="231"/>
      <c r="GG20" s="231"/>
      <c r="GH20" s="231"/>
      <c r="GI20" s="231"/>
      <c r="GJ20" s="231"/>
      <c r="GK20" s="231"/>
      <c r="GL20" s="231"/>
      <c r="GM20" s="231"/>
      <c r="GN20" s="231"/>
      <c r="GO20" s="231"/>
      <c r="GP20" s="231"/>
      <c r="GQ20" s="231"/>
      <c r="GR20" s="231"/>
      <c r="GS20" s="231"/>
      <c r="GT20" s="231"/>
      <c r="GU20" s="231"/>
      <c r="GV20" s="231"/>
      <c r="GW20" s="231"/>
      <c r="GX20" s="231"/>
      <c r="GY20" s="231"/>
      <c r="GZ20" s="231"/>
      <c r="HA20" s="231"/>
      <c r="HB20" s="231"/>
      <c r="HC20" s="231"/>
      <c r="HD20" s="231"/>
      <c r="HE20" s="231"/>
      <c r="HF20" s="231"/>
      <c r="HG20" s="231"/>
      <c r="HH20" s="231"/>
      <c r="HI20" s="231"/>
      <c r="HJ20" s="231"/>
      <c r="HK20" s="231"/>
      <c r="HL20" s="231"/>
      <c r="HM20" s="231"/>
      <c r="HN20" s="231"/>
      <c r="HO20" s="231"/>
      <c r="HP20" s="231"/>
      <c r="HQ20" s="231"/>
      <c r="HR20" s="231"/>
      <c r="HS20" s="231"/>
      <c r="HT20" s="231"/>
      <c r="HU20" s="231"/>
      <c r="HV20" s="231"/>
      <c r="HW20" s="231"/>
      <c r="HX20" s="231"/>
      <c r="HY20" s="231"/>
      <c r="HZ20" s="231"/>
      <c r="IA20" s="231"/>
      <c r="IB20" s="231"/>
      <c r="IC20" s="231"/>
      <c r="ID20" s="231"/>
      <c r="IE20" s="231"/>
      <c r="IF20" s="231"/>
      <c r="IG20" s="231"/>
      <c r="IH20" s="231"/>
      <c r="II20" s="231"/>
      <c r="IJ20" s="231"/>
      <c r="IK20" s="231"/>
      <c r="IL20" s="231"/>
      <c r="IM20" s="231"/>
      <c r="IN20" s="231"/>
      <c r="IO20" s="231"/>
      <c r="IP20" s="231"/>
      <c r="IQ20" s="231"/>
      <c r="IR20" s="231"/>
      <c r="IS20" s="231"/>
      <c r="IT20" s="231"/>
      <c r="IU20" s="231"/>
      <c r="IV20" s="231"/>
      <c r="IW20" s="231"/>
    </row>
    <row r="21" customFormat="false" ht="12" hidden="false" customHeight="false" outlineLevel="0" collapsed="false">
      <c r="A21" s="269" t="s">
        <v>64</v>
      </c>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1"/>
      <c r="Z21" s="229"/>
      <c r="AA21" s="230"/>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c r="CP21" s="231"/>
      <c r="CQ21" s="231"/>
      <c r="CR21" s="231"/>
      <c r="CS21" s="231"/>
      <c r="CT21" s="231"/>
      <c r="CU21" s="231"/>
      <c r="CV21" s="231"/>
      <c r="CW21" s="231"/>
      <c r="CX21" s="231"/>
      <c r="CY21" s="231"/>
      <c r="CZ21" s="231"/>
      <c r="DA21" s="231"/>
      <c r="DB21" s="231"/>
      <c r="DC21" s="231"/>
      <c r="DD21" s="231"/>
      <c r="DE21" s="231"/>
      <c r="DF21" s="231"/>
      <c r="DG21" s="231"/>
      <c r="DH21" s="231"/>
      <c r="DI21" s="231"/>
      <c r="DJ21" s="231"/>
      <c r="DK21" s="231"/>
      <c r="DL21" s="231"/>
      <c r="DM21" s="231"/>
      <c r="DN21" s="231"/>
      <c r="DO21" s="231"/>
      <c r="DP21" s="231"/>
      <c r="DQ21" s="231"/>
      <c r="DR21" s="231"/>
      <c r="DS21" s="231"/>
      <c r="DT21" s="231"/>
      <c r="DU21" s="231"/>
      <c r="DV21" s="231"/>
      <c r="DW21" s="231"/>
      <c r="DX21" s="231"/>
      <c r="DY21" s="231"/>
      <c r="DZ21" s="231"/>
      <c r="EA21" s="231"/>
      <c r="EB21" s="231"/>
      <c r="EC21" s="231"/>
      <c r="ED21" s="231"/>
      <c r="EE21" s="231"/>
      <c r="EF21" s="231"/>
      <c r="EG21" s="231"/>
      <c r="EH21" s="231"/>
      <c r="EI21" s="231"/>
      <c r="EJ21" s="231"/>
      <c r="EK21" s="231"/>
      <c r="EL21" s="231"/>
      <c r="EM21" s="231"/>
      <c r="EN21" s="231"/>
      <c r="EO21" s="231"/>
      <c r="EP21" s="231"/>
      <c r="EQ21" s="231"/>
      <c r="ER21" s="231"/>
      <c r="ES21" s="231"/>
      <c r="ET21" s="231"/>
      <c r="EU21" s="231"/>
      <c r="EV21" s="231"/>
      <c r="EW21" s="231"/>
      <c r="EX21" s="231"/>
      <c r="EY21" s="231"/>
      <c r="EZ21" s="231"/>
      <c r="FA21" s="231"/>
      <c r="FB21" s="231"/>
      <c r="FC21" s="231"/>
      <c r="FD21" s="231"/>
      <c r="FE21" s="231"/>
      <c r="FF21" s="231"/>
      <c r="FG21" s="231"/>
      <c r="FH21" s="231"/>
      <c r="FI21" s="231"/>
      <c r="FJ21" s="231"/>
      <c r="FK21" s="231"/>
      <c r="FL21" s="231"/>
      <c r="FM21" s="231"/>
      <c r="FN21" s="231"/>
      <c r="FO21" s="231"/>
      <c r="FP21" s="231"/>
      <c r="FQ21" s="231"/>
      <c r="FR21" s="231"/>
      <c r="FS21" s="231"/>
      <c r="FT21" s="231"/>
      <c r="FU21" s="231"/>
      <c r="FV21" s="231"/>
      <c r="FW21" s="231"/>
      <c r="FX21" s="231"/>
      <c r="FY21" s="231"/>
      <c r="FZ21" s="231"/>
      <c r="GA21" s="231"/>
      <c r="GB21" s="231"/>
      <c r="GC21" s="231"/>
      <c r="GD21" s="231"/>
      <c r="GE21" s="231"/>
      <c r="GF21" s="231"/>
      <c r="GG21" s="231"/>
      <c r="GH21" s="231"/>
      <c r="GI21" s="231"/>
      <c r="GJ21" s="231"/>
      <c r="GK21" s="231"/>
      <c r="GL21" s="231"/>
      <c r="GM21" s="231"/>
      <c r="GN21" s="231"/>
      <c r="GO21" s="231"/>
      <c r="GP21" s="231"/>
      <c r="GQ21" s="231"/>
      <c r="GR21" s="231"/>
      <c r="GS21" s="231"/>
      <c r="GT21" s="231"/>
      <c r="GU21" s="231"/>
      <c r="GV21" s="231"/>
      <c r="GW21" s="231"/>
      <c r="GX21" s="231"/>
      <c r="GY21" s="231"/>
      <c r="GZ21" s="231"/>
      <c r="HA21" s="231"/>
      <c r="HB21" s="231"/>
      <c r="HC21" s="231"/>
      <c r="HD21" s="231"/>
      <c r="HE21" s="231"/>
      <c r="HF21" s="231"/>
      <c r="HG21" s="231"/>
      <c r="HH21" s="231"/>
      <c r="HI21" s="231"/>
      <c r="HJ21" s="231"/>
      <c r="HK21" s="231"/>
      <c r="HL21" s="231"/>
      <c r="HM21" s="231"/>
      <c r="HN21" s="231"/>
      <c r="HO21" s="231"/>
      <c r="HP21" s="231"/>
      <c r="HQ21" s="231"/>
      <c r="HR21" s="231"/>
      <c r="HS21" s="231"/>
      <c r="HT21" s="231"/>
      <c r="HU21" s="231"/>
      <c r="HV21" s="231"/>
      <c r="HW21" s="231"/>
      <c r="HX21" s="231"/>
      <c r="HY21" s="231"/>
      <c r="HZ21" s="231"/>
      <c r="IA21" s="231"/>
      <c r="IB21" s="231"/>
      <c r="IC21" s="231"/>
      <c r="ID21" s="231"/>
      <c r="IE21" s="231"/>
      <c r="IF21" s="231"/>
      <c r="IG21" s="231"/>
      <c r="IH21" s="231"/>
      <c r="II21" s="231"/>
      <c r="IJ21" s="231"/>
      <c r="IK21" s="231"/>
      <c r="IL21" s="231"/>
      <c r="IM21" s="231"/>
      <c r="IN21" s="231"/>
      <c r="IO21" s="231"/>
      <c r="IP21" s="231"/>
      <c r="IQ21" s="231"/>
      <c r="IR21" s="231"/>
      <c r="IS21" s="231"/>
      <c r="IT21" s="231"/>
      <c r="IU21" s="231"/>
      <c r="IV21" s="231"/>
      <c r="IW21" s="231"/>
    </row>
    <row r="22" customFormat="false" ht="12" hidden="false" customHeight="false" outlineLevel="0" collapsed="false">
      <c r="A22" s="272" t="s">
        <v>65</v>
      </c>
      <c r="B22" s="273" t="n">
        <f aca="false">Deals!F3</f>
        <v>60</v>
      </c>
      <c r="C22" s="273" t="n">
        <f aca="false">Deals!G3</f>
        <v>50</v>
      </c>
      <c r="D22" s="273" t="n">
        <f aca="false">Deals!H3</f>
        <v>50</v>
      </c>
      <c r="E22" s="273" t="n">
        <f aca="false">Deals!I3</f>
        <v>50</v>
      </c>
      <c r="F22" s="273" t="n">
        <f aca="false">Deals!J3</f>
        <v>50</v>
      </c>
      <c r="G22" s="273" t="n">
        <f aca="false">Deals!K3</f>
        <v>50</v>
      </c>
      <c r="H22" s="273" t="n">
        <f aca="false">Deals!L3</f>
        <v>50</v>
      </c>
      <c r="I22" s="273" t="n">
        <f aca="false">Deals!M3</f>
        <v>50</v>
      </c>
      <c r="J22" s="273" t="n">
        <f aca="false">Deals!N3</f>
        <v>50</v>
      </c>
      <c r="K22" s="273" t="n">
        <f aca="false">Deals!O3</f>
        <v>50</v>
      </c>
      <c r="L22" s="273" t="n">
        <f aca="false">Deals!P3</f>
        <v>50</v>
      </c>
      <c r="M22" s="273" t="n">
        <f aca="false">Deals!Q3</f>
        <v>50</v>
      </c>
      <c r="N22" s="273" t="n">
        <f aca="false">Deals!R3</f>
        <v>50</v>
      </c>
      <c r="O22" s="273" t="n">
        <f aca="false">Deals!S3</f>
        <v>50</v>
      </c>
      <c r="P22" s="273" t="n">
        <f aca="false">Deals!T3</f>
        <v>50</v>
      </c>
      <c r="Q22" s="273" t="n">
        <f aca="false">Deals!U3</f>
        <v>50</v>
      </c>
      <c r="R22" s="273" t="n">
        <f aca="false">Deals!V3</f>
        <v>30</v>
      </c>
      <c r="S22" s="273" t="n">
        <f aca="false">Deals!W3</f>
        <v>30</v>
      </c>
      <c r="T22" s="273" t="n">
        <f aca="false">Deals!X3</f>
        <v>80</v>
      </c>
      <c r="U22" s="273" t="n">
        <f aca="false">Deals!Y3</f>
        <v>80</v>
      </c>
      <c r="V22" s="273" t="n">
        <f aca="false">Deals!Z3</f>
        <v>80</v>
      </c>
      <c r="W22" s="273" t="n">
        <f aca="false">Deals!AA3</f>
        <v>80</v>
      </c>
      <c r="X22" s="273" t="n">
        <f aca="false">Deals!AB3</f>
        <v>70</v>
      </c>
      <c r="Y22" s="228" t="n">
        <f aca="false">Deals!AC3</f>
        <v>80</v>
      </c>
      <c r="Z22" s="229"/>
      <c r="AA22" s="230"/>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31"/>
      <c r="DS22" s="231"/>
      <c r="DT22" s="231"/>
      <c r="DU22" s="231"/>
      <c r="DV22" s="231"/>
      <c r="DW22" s="231"/>
      <c r="DX22" s="231"/>
      <c r="DY22" s="231"/>
      <c r="DZ22" s="231"/>
      <c r="EA22" s="231"/>
      <c r="EB22" s="231"/>
      <c r="EC22" s="231"/>
      <c r="ED22" s="231"/>
      <c r="EE22" s="231"/>
      <c r="EF22" s="231"/>
      <c r="EG22" s="231"/>
      <c r="EH22" s="231"/>
      <c r="EI22" s="231"/>
      <c r="EJ22" s="231"/>
      <c r="EK22" s="231"/>
      <c r="EL22" s="231"/>
      <c r="EM22" s="231"/>
      <c r="EN22" s="231"/>
      <c r="EO22" s="231"/>
      <c r="EP22" s="231"/>
      <c r="EQ22" s="231"/>
      <c r="ER22" s="231"/>
      <c r="ES22" s="231"/>
      <c r="ET22" s="231"/>
      <c r="EU22" s="231"/>
      <c r="EV22" s="231"/>
      <c r="EW22" s="231"/>
      <c r="EX22" s="231"/>
      <c r="EY22" s="231"/>
      <c r="EZ22" s="231"/>
      <c r="FA22" s="231"/>
      <c r="FB22" s="231"/>
      <c r="FC22" s="231"/>
      <c r="FD22" s="231"/>
      <c r="FE22" s="231"/>
      <c r="FF22" s="231"/>
      <c r="FG22" s="231"/>
      <c r="FH22" s="231"/>
      <c r="FI22" s="231"/>
      <c r="FJ22" s="231"/>
      <c r="FK22" s="231"/>
      <c r="FL22" s="231"/>
      <c r="FM22" s="231"/>
      <c r="FN22" s="231"/>
      <c r="FO22" s="231"/>
      <c r="FP22" s="231"/>
      <c r="FQ22" s="231"/>
      <c r="FR22" s="231"/>
      <c r="FS22" s="231"/>
      <c r="FT22" s="231"/>
      <c r="FU22" s="231"/>
      <c r="FV22" s="231"/>
      <c r="FW22" s="231"/>
      <c r="FX22" s="231"/>
      <c r="FY22" s="231"/>
      <c r="FZ22" s="231"/>
      <c r="GA22" s="231"/>
      <c r="GB22" s="231"/>
      <c r="GC22" s="231"/>
      <c r="GD22" s="231"/>
      <c r="GE22" s="231"/>
      <c r="GF22" s="231"/>
      <c r="GG22" s="231"/>
      <c r="GH22" s="231"/>
      <c r="GI22" s="231"/>
      <c r="GJ22" s="231"/>
      <c r="GK22" s="231"/>
      <c r="GL22" s="231"/>
      <c r="GM22" s="231"/>
      <c r="GN22" s="231"/>
      <c r="GO22" s="231"/>
      <c r="GP22" s="231"/>
      <c r="GQ22" s="231"/>
      <c r="GR22" s="231"/>
      <c r="GS22" s="231"/>
      <c r="GT22" s="231"/>
      <c r="GU22" s="231"/>
      <c r="GV22" s="231"/>
      <c r="GW22" s="231"/>
      <c r="GX22" s="231"/>
      <c r="GY22" s="231"/>
      <c r="GZ22" s="231"/>
      <c r="HA22" s="231"/>
      <c r="HB22" s="231"/>
      <c r="HC22" s="231"/>
      <c r="HD22" s="231"/>
      <c r="HE22" s="231"/>
      <c r="HF22" s="231"/>
      <c r="HG22" s="231"/>
      <c r="HH22" s="231"/>
      <c r="HI22" s="231"/>
      <c r="HJ22" s="231"/>
      <c r="HK22" s="231"/>
      <c r="HL22" s="231"/>
      <c r="HM22" s="231"/>
      <c r="HN22" s="231"/>
      <c r="HO22" s="231"/>
      <c r="HP22" s="231"/>
      <c r="HQ22" s="231"/>
      <c r="HR22" s="231"/>
      <c r="HS22" s="231"/>
      <c r="HT22" s="231"/>
      <c r="HU22" s="231"/>
      <c r="HV22" s="231"/>
      <c r="HW22" s="231"/>
      <c r="HX22" s="231"/>
      <c r="HY22" s="231"/>
      <c r="HZ22" s="231"/>
      <c r="IA22" s="231"/>
      <c r="IB22" s="231"/>
      <c r="IC22" s="231"/>
      <c r="ID22" s="231"/>
      <c r="IE22" s="231"/>
      <c r="IF22" s="231"/>
      <c r="IG22" s="231"/>
      <c r="IH22" s="231"/>
      <c r="II22" s="231"/>
      <c r="IJ22" s="231"/>
      <c r="IK22" s="231"/>
      <c r="IL22" s="231"/>
      <c r="IM22" s="231"/>
      <c r="IN22" s="231"/>
      <c r="IO22" s="231"/>
      <c r="IP22" s="231"/>
      <c r="IQ22" s="231"/>
      <c r="IR22" s="231"/>
      <c r="IS22" s="231"/>
      <c r="IT22" s="231"/>
      <c r="IU22" s="231"/>
      <c r="IV22" s="231"/>
      <c r="IW22" s="231"/>
    </row>
    <row r="23" customFormat="false" ht="12" hidden="false" customHeight="false" outlineLevel="0" collapsed="false">
      <c r="A23" s="274" t="s">
        <v>66</v>
      </c>
      <c r="B23" s="275" t="n">
        <f aca="false">Deals!F13</f>
        <v>0</v>
      </c>
      <c r="C23" s="275" t="n">
        <f aca="false">Deals!G13</f>
        <v>0</v>
      </c>
      <c r="D23" s="275" t="n">
        <f aca="false">Deals!H13</f>
        <v>0</v>
      </c>
      <c r="E23" s="275" t="n">
        <f aca="false">Deals!I13</f>
        <v>0</v>
      </c>
      <c r="F23" s="275" t="n">
        <f aca="false">Deals!J13</f>
        <v>0</v>
      </c>
      <c r="G23" s="275" t="n">
        <f aca="false">Deals!K13</f>
        <v>0</v>
      </c>
      <c r="H23" s="275" t="n">
        <f aca="false">Deals!L13</f>
        <v>0</v>
      </c>
      <c r="I23" s="275" t="n">
        <f aca="false">Deals!M13</f>
        <v>0</v>
      </c>
      <c r="J23" s="275" t="n">
        <f aca="false">Deals!N13</f>
        <v>0</v>
      </c>
      <c r="K23" s="275" t="n">
        <f aca="false">Deals!O13</f>
        <v>0</v>
      </c>
      <c r="L23" s="275" t="n">
        <f aca="false">Deals!P13</f>
        <v>0</v>
      </c>
      <c r="M23" s="275" t="n">
        <f aca="false">Deals!Q13</f>
        <v>0</v>
      </c>
      <c r="N23" s="275" t="n">
        <f aca="false">Deals!R13</f>
        <v>0</v>
      </c>
      <c r="O23" s="275" t="n">
        <f aca="false">Deals!S13</f>
        <v>0</v>
      </c>
      <c r="P23" s="275" t="n">
        <f aca="false">Deals!T13</f>
        <v>0</v>
      </c>
      <c r="Q23" s="275" t="n">
        <f aca="false">Deals!U13</f>
        <v>0</v>
      </c>
      <c r="R23" s="275" t="n">
        <f aca="false">Deals!V13</f>
        <v>0</v>
      </c>
      <c r="S23" s="275" t="n">
        <f aca="false">Deals!W13</f>
        <v>0</v>
      </c>
      <c r="T23" s="275" t="n">
        <f aca="false">Deals!X13</f>
        <v>0</v>
      </c>
      <c r="U23" s="275" t="n">
        <f aca="false">Deals!Y13</f>
        <v>0</v>
      </c>
      <c r="V23" s="275" t="n">
        <f aca="false">Deals!Z13</f>
        <v>0</v>
      </c>
      <c r="W23" s="275" t="n">
        <f aca="false">Deals!AA13</f>
        <v>0</v>
      </c>
      <c r="X23" s="275" t="n">
        <f aca="false">Deals!AB13</f>
        <v>0</v>
      </c>
      <c r="Y23" s="276" t="n">
        <f aca="false">Deals!AC13</f>
        <v>0</v>
      </c>
      <c r="Z23" s="229"/>
      <c r="AA23" s="230"/>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1"/>
      <c r="DM23" s="231"/>
      <c r="DN23" s="231"/>
      <c r="DO23" s="231"/>
      <c r="DP23" s="231"/>
      <c r="DQ23" s="231"/>
      <c r="DR23" s="231"/>
      <c r="DS23" s="231"/>
      <c r="DT23" s="231"/>
      <c r="DU23" s="231"/>
      <c r="DV23" s="231"/>
      <c r="DW23" s="231"/>
      <c r="DX23" s="231"/>
      <c r="DY23" s="231"/>
      <c r="DZ23" s="231"/>
      <c r="EA23" s="231"/>
      <c r="EB23" s="231"/>
      <c r="EC23" s="231"/>
      <c r="ED23" s="231"/>
      <c r="EE23" s="231"/>
      <c r="EF23" s="231"/>
      <c r="EG23" s="231"/>
      <c r="EH23" s="231"/>
      <c r="EI23" s="231"/>
      <c r="EJ23" s="231"/>
      <c r="EK23" s="231"/>
      <c r="EL23" s="231"/>
      <c r="EM23" s="231"/>
      <c r="EN23" s="231"/>
      <c r="EO23" s="231"/>
      <c r="EP23" s="231"/>
      <c r="EQ23" s="231"/>
      <c r="ER23" s="231"/>
      <c r="ES23" s="231"/>
      <c r="ET23" s="231"/>
      <c r="EU23" s="231"/>
      <c r="EV23" s="231"/>
      <c r="EW23" s="231"/>
      <c r="EX23" s="231"/>
      <c r="EY23" s="231"/>
      <c r="EZ23" s="231"/>
      <c r="FA23" s="231"/>
      <c r="FB23" s="231"/>
      <c r="FC23" s="231"/>
      <c r="FD23" s="231"/>
      <c r="FE23" s="231"/>
      <c r="FF23" s="231"/>
      <c r="FG23" s="231"/>
      <c r="FH23" s="231"/>
      <c r="FI23" s="231"/>
      <c r="FJ23" s="231"/>
      <c r="FK23" s="231"/>
      <c r="FL23" s="231"/>
      <c r="FM23" s="231"/>
      <c r="FN23" s="231"/>
      <c r="FO23" s="231"/>
      <c r="FP23" s="231"/>
      <c r="FQ23" s="231"/>
      <c r="FR23" s="231"/>
      <c r="FS23" s="231"/>
      <c r="FT23" s="231"/>
      <c r="FU23" s="231"/>
      <c r="FV23" s="231"/>
      <c r="FW23" s="231"/>
      <c r="FX23" s="231"/>
      <c r="FY23" s="231"/>
      <c r="FZ23" s="231"/>
      <c r="GA23" s="231"/>
      <c r="GB23" s="231"/>
      <c r="GC23" s="231"/>
      <c r="GD23" s="231"/>
      <c r="GE23" s="231"/>
      <c r="GF23" s="231"/>
      <c r="GG23" s="231"/>
      <c r="GH23" s="231"/>
      <c r="GI23" s="231"/>
      <c r="GJ23" s="231"/>
      <c r="GK23" s="231"/>
      <c r="GL23" s="231"/>
      <c r="GM23" s="231"/>
      <c r="GN23" s="231"/>
      <c r="GO23" s="231"/>
      <c r="GP23" s="231"/>
      <c r="GQ23" s="231"/>
      <c r="GR23" s="231"/>
      <c r="GS23" s="231"/>
      <c r="GT23" s="231"/>
      <c r="GU23" s="231"/>
      <c r="GV23" s="231"/>
      <c r="GW23" s="231"/>
      <c r="GX23" s="231"/>
      <c r="GY23" s="231"/>
      <c r="GZ23" s="231"/>
      <c r="HA23" s="231"/>
      <c r="HB23" s="231"/>
      <c r="HC23" s="231"/>
      <c r="HD23" s="231"/>
      <c r="HE23" s="231"/>
      <c r="HF23" s="231"/>
      <c r="HG23" s="231"/>
      <c r="HH23" s="231"/>
      <c r="HI23" s="231"/>
      <c r="HJ23" s="231"/>
      <c r="HK23" s="231"/>
      <c r="HL23" s="231"/>
      <c r="HM23" s="231"/>
      <c r="HN23" s="231"/>
      <c r="HO23" s="231"/>
      <c r="HP23" s="231"/>
      <c r="HQ23" s="231"/>
      <c r="HR23" s="231"/>
      <c r="HS23" s="231"/>
      <c r="HT23" s="231"/>
      <c r="HU23" s="231"/>
      <c r="HV23" s="231"/>
      <c r="HW23" s="231"/>
      <c r="HX23" s="231"/>
      <c r="HY23" s="231"/>
      <c r="HZ23" s="231"/>
      <c r="IA23" s="231"/>
      <c r="IB23" s="231"/>
      <c r="IC23" s="231"/>
      <c r="ID23" s="231"/>
      <c r="IE23" s="231"/>
      <c r="IF23" s="231"/>
      <c r="IG23" s="231"/>
      <c r="IH23" s="231"/>
      <c r="II23" s="231"/>
      <c r="IJ23" s="231"/>
      <c r="IK23" s="231"/>
      <c r="IL23" s="231"/>
      <c r="IM23" s="231"/>
      <c r="IN23" s="231"/>
      <c r="IO23" s="231"/>
      <c r="IP23" s="231"/>
      <c r="IQ23" s="231"/>
      <c r="IR23" s="231"/>
      <c r="IS23" s="231"/>
      <c r="IT23" s="231"/>
      <c r="IU23" s="231"/>
      <c r="IV23" s="231"/>
      <c r="IW23" s="231"/>
    </row>
    <row r="24" customFormat="false" ht="12" hidden="false" customHeight="false" outlineLevel="0" collapsed="false">
      <c r="A24" s="277" t="s">
        <v>67</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0"/>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1" t="s">
        <v>68</v>
      </c>
      <c r="B25" s="282" t="n">
        <f aca="true" t="array" ref="B25:B25">SUM(IF((DelPoint="4C")*(DType="pre")*(OFFSET(DelPoint,0,B3+2)&gt;0),OFFSET(DelPoint,0,B3+2),0))</f>
        <v>0</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3" t="n">
        <f aca="true" t="array" ref="Y25:Y25">SUM(IF((DelPoint="4C")*(DType="pre")*(OFFSET(DelPoint,0,Y3+2)&gt;0),OFFSET(DelPoint,0,Y3+2),0))</f>
        <v>0</v>
      </c>
      <c r="Z25" s="229"/>
      <c r="AA25" s="230"/>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c r="CP25" s="231"/>
      <c r="CQ25" s="231"/>
      <c r="CR25" s="231"/>
      <c r="CS25" s="231"/>
      <c r="CT25" s="231"/>
      <c r="CU25" s="231"/>
      <c r="CV25" s="231"/>
      <c r="CW25" s="231"/>
      <c r="CX25" s="231"/>
      <c r="CY25" s="231"/>
      <c r="CZ25" s="231"/>
      <c r="DA25" s="231"/>
      <c r="DB25" s="231"/>
      <c r="DC25" s="231"/>
      <c r="DD25" s="231"/>
      <c r="DE25" s="231"/>
      <c r="DF25" s="231"/>
      <c r="DG25" s="231"/>
      <c r="DH25" s="231"/>
      <c r="DI25" s="231"/>
      <c r="DJ25" s="231"/>
      <c r="DK25" s="231"/>
      <c r="DL25" s="231"/>
      <c r="DM25" s="231"/>
      <c r="DN25" s="231"/>
      <c r="DO25" s="231"/>
      <c r="DP25" s="231"/>
      <c r="DQ25" s="231"/>
      <c r="DR25" s="231"/>
      <c r="DS25" s="231"/>
      <c r="DT25" s="231"/>
      <c r="DU25" s="231"/>
      <c r="DV25" s="231"/>
      <c r="DW25" s="231"/>
      <c r="DX25" s="231"/>
      <c r="DY25" s="231"/>
      <c r="DZ25" s="231"/>
      <c r="EA25" s="231"/>
      <c r="EB25" s="231"/>
      <c r="EC25" s="231"/>
      <c r="ED25" s="231"/>
      <c r="EE25" s="231"/>
      <c r="EF25" s="231"/>
      <c r="EG25" s="231"/>
      <c r="EH25" s="231"/>
      <c r="EI25" s="231"/>
      <c r="EJ25" s="231"/>
      <c r="EK25" s="231"/>
      <c r="EL25" s="231"/>
      <c r="EM25" s="231"/>
      <c r="EN25" s="231"/>
      <c r="EO25" s="231"/>
      <c r="EP25" s="231"/>
      <c r="EQ25" s="231"/>
      <c r="ER25" s="231"/>
      <c r="ES25" s="231"/>
      <c r="ET25" s="231"/>
      <c r="EU25" s="231"/>
      <c r="EV25" s="231"/>
      <c r="EW25" s="231"/>
      <c r="EX25" s="231"/>
      <c r="EY25" s="231"/>
      <c r="EZ25" s="231"/>
      <c r="FA25" s="231"/>
      <c r="FB25" s="231"/>
      <c r="FC25" s="231"/>
      <c r="FD25" s="231"/>
      <c r="FE25" s="231"/>
      <c r="FF25" s="231"/>
      <c r="FG25" s="231"/>
      <c r="FH25" s="231"/>
      <c r="FI25" s="231"/>
      <c r="FJ25" s="231"/>
      <c r="FK25" s="231"/>
      <c r="FL25" s="231"/>
      <c r="FM25" s="231"/>
      <c r="FN25" s="231"/>
      <c r="FO25" s="231"/>
      <c r="FP25" s="231"/>
      <c r="FQ25" s="231"/>
      <c r="FR25" s="231"/>
      <c r="FS25" s="231"/>
      <c r="FT25" s="231"/>
      <c r="FU25" s="231"/>
      <c r="FV25" s="231"/>
      <c r="FW25" s="231"/>
      <c r="FX25" s="231"/>
      <c r="FY25" s="231"/>
      <c r="FZ25" s="231"/>
      <c r="GA25" s="231"/>
      <c r="GB25" s="231"/>
      <c r="GC25" s="231"/>
      <c r="GD25" s="231"/>
      <c r="GE25" s="231"/>
      <c r="GF25" s="231"/>
      <c r="GG25" s="231"/>
      <c r="GH25" s="231"/>
      <c r="GI25" s="231"/>
      <c r="GJ25" s="231"/>
      <c r="GK25" s="231"/>
      <c r="GL25" s="231"/>
      <c r="GM25" s="231"/>
      <c r="GN25" s="231"/>
      <c r="GO25" s="231"/>
      <c r="GP25" s="231"/>
      <c r="GQ25" s="231"/>
      <c r="GR25" s="231"/>
      <c r="GS25" s="231"/>
      <c r="GT25" s="231"/>
      <c r="GU25" s="231"/>
      <c r="GV25" s="231"/>
      <c r="GW25" s="231"/>
      <c r="GX25" s="231"/>
      <c r="GY25" s="231"/>
      <c r="GZ25" s="231"/>
      <c r="HA25" s="231"/>
      <c r="HB25" s="231"/>
      <c r="HC25" s="231"/>
      <c r="HD25" s="231"/>
      <c r="HE25" s="231"/>
      <c r="HF25" s="231"/>
      <c r="HG25" s="231"/>
      <c r="HH25" s="231"/>
      <c r="HI25" s="231"/>
      <c r="HJ25" s="231"/>
      <c r="HK25" s="231"/>
      <c r="HL25" s="231"/>
      <c r="HM25" s="231"/>
      <c r="HN25" s="231"/>
      <c r="HO25" s="231"/>
      <c r="HP25" s="231"/>
      <c r="HQ25" s="231"/>
      <c r="HR25" s="231"/>
      <c r="HS25" s="231"/>
      <c r="HT25" s="231"/>
      <c r="HU25" s="231"/>
      <c r="HV25" s="231"/>
      <c r="HW25" s="231"/>
      <c r="HX25" s="231"/>
      <c r="HY25" s="231"/>
      <c r="HZ25" s="231"/>
      <c r="IA25" s="231"/>
      <c r="IB25" s="231"/>
      <c r="IC25" s="231"/>
      <c r="ID25" s="231"/>
      <c r="IE25" s="231"/>
      <c r="IF25" s="231"/>
      <c r="IG25" s="231"/>
      <c r="IH25" s="231"/>
      <c r="II25" s="231"/>
      <c r="IJ25" s="231"/>
      <c r="IK25" s="231"/>
      <c r="IL25" s="231"/>
      <c r="IM25" s="231"/>
      <c r="IN25" s="231"/>
      <c r="IO25" s="231"/>
      <c r="IP25" s="231"/>
      <c r="IQ25" s="231"/>
      <c r="IR25" s="231"/>
      <c r="IS25" s="231"/>
      <c r="IT25" s="231"/>
      <c r="IU25" s="231"/>
      <c r="IV25" s="231"/>
      <c r="IW25" s="231"/>
    </row>
    <row r="26" customFormat="false" ht="12" hidden="false" customHeight="false" outlineLevel="0" collapsed="false">
      <c r="A26" s="241" t="s">
        <v>69</v>
      </c>
      <c r="B26" s="284" t="n">
        <f aca="true">SUMIF(OFFSET(CBalancingVol,B$3,0),"&gt;0")</f>
        <v>0</v>
      </c>
      <c r="C26" s="284" t="n">
        <f aca="true">SUMIF(OFFSET(CBalancingVol,C$3,0),"&gt;0")</f>
        <v>0</v>
      </c>
      <c r="D26" s="284" t="n">
        <f aca="true">SUMIF(OFFSET(CBalancingVol,D$3,0),"&gt;0")</f>
        <v>0</v>
      </c>
      <c r="E26" s="284" t="n">
        <f aca="true">SUMIF(OFFSET(CBalancingVol,E$3,0),"&gt;0")</f>
        <v>0</v>
      </c>
      <c r="F26" s="284" t="n">
        <f aca="true">SUMIF(OFFSET(CBalancingVol,F$3,0),"&gt;0")</f>
        <v>0</v>
      </c>
      <c r="G26" s="284" t="n">
        <f aca="true">SUMIF(OFFSET(CBalancingVol,G$3,0),"&gt;0")</f>
        <v>0</v>
      </c>
      <c r="H26" s="284" t="n">
        <f aca="true">SUMIF(OFFSET(CBalancingVol,H$3,0),"&gt;0")</f>
        <v>0</v>
      </c>
      <c r="I26" s="284" t="n">
        <f aca="true">SUMIF(OFFSET(CBalancingVol,I$3,0),"&gt;0")</f>
        <v>0</v>
      </c>
      <c r="J26" s="284" t="n">
        <f aca="true">SUMIF(OFFSET(CBalancingVol,J$3,0),"&gt;0")</f>
        <v>0</v>
      </c>
      <c r="K26" s="284" t="n">
        <f aca="true">SUMIF(OFFSET(CBalancingVol,K$3,0),"&gt;0")</f>
        <v>0</v>
      </c>
      <c r="L26" s="284" t="n">
        <f aca="true">SUMIF(OFFSET(CBalancingVol,L$3,0),"&gt;0")</f>
        <v>0</v>
      </c>
      <c r="M26" s="284" t="n">
        <f aca="true">SUMIF(OFFSET(CBalancingVol,M$3,0),"&gt;0")</f>
        <v>0</v>
      </c>
      <c r="N26" s="284" t="n">
        <f aca="true">SUMIF(OFFSET(CBalancingVol,N$3,0),"&gt;0")</f>
        <v>0</v>
      </c>
      <c r="O26" s="284" t="n">
        <f aca="true">SUMIF(OFFSET(CBalancingVol,O$3,0),"&gt;0")</f>
        <v>0</v>
      </c>
      <c r="P26" s="284" t="n">
        <f aca="true">SUMIF(OFFSET(CBalancingVol,P$3,0),"&gt;0")</f>
        <v>0</v>
      </c>
      <c r="Q26" s="284" t="n">
        <f aca="true">SUMIF(OFFSET(CBalancingVol,Q$3,0),"&gt;0")</f>
        <v>0</v>
      </c>
      <c r="R26" s="284" t="n">
        <f aca="true">SUMIF(OFFSET(CBalancingVol,R$3,0),"&gt;0")</f>
        <v>0</v>
      </c>
      <c r="S26" s="284" t="n">
        <f aca="true">SUMIF(OFFSET(CBalancingVol,S$3,0),"&gt;0")</f>
        <v>0</v>
      </c>
      <c r="T26" s="284" t="n">
        <f aca="true">SUMIF(OFFSET(CBalancingVol,T$3,0),"&gt;0")</f>
        <v>0</v>
      </c>
      <c r="U26" s="284" t="n">
        <f aca="true">SUMIF(OFFSET(CBalancingVol,U$3,0),"&gt;0")</f>
        <v>0</v>
      </c>
      <c r="V26" s="284" t="n">
        <f aca="true">SUMIF(OFFSET(CBalancingVol,V$3,0),"&gt;0")</f>
        <v>0</v>
      </c>
      <c r="W26" s="284" t="n">
        <f aca="true">SUMIF(OFFSET(CBalancingVol,W$3,0),"&gt;0")</f>
        <v>0</v>
      </c>
      <c r="X26" s="284" t="n">
        <f aca="true">SUMIF(OFFSET(CBalancingVol,X$3,0),"&gt;0")</f>
        <v>0</v>
      </c>
      <c r="Y26" s="243" t="n">
        <f aca="true">SUMIF(OFFSET(CBalancingVol,Y$3,0),"&gt;0")</f>
        <v>0</v>
      </c>
      <c r="Z26" s="229"/>
      <c r="AA26" s="230"/>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c r="CM26" s="231"/>
      <c r="CN26" s="231"/>
      <c r="CO26" s="231"/>
      <c r="CP26" s="231"/>
      <c r="CQ26" s="231"/>
      <c r="CR26" s="231"/>
      <c r="CS26" s="231"/>
      <c r="CT26" s="231"/>
      <c r="CU26" s="231"/>
      <c r="CV26" s="231"/>
      <c r="CW26" s="231"/>
      <c r="CX26" s="231"/>
      <c r="CY26" s="231"/>
      <c r="CZ26" s="231"/>
      <c r="DA26" s="231"/>
      <c r="DB26" s="231"/>
      <c r="DC26" s="231"/>
      <c r="DD26" s="231"/>
      <c r="DE26" s="231"/>
      <c r="DF26" s="231"/>
      <c r="DG26" s="231"/>
      <c r="DH26" s="231"/>
      <c r="DI26" s="231"/>
      <c r="DJ26" s="231"/>
      <c r="DK26" s="231"/>
      <c r="DL26" s="231"/>
      <c r="DM26" s="231"/>
      <c r="DN26" s="231"/>
      <c r="DO26" s="231"/>
      <c r="DP26" s="231"/>
      <c r="DQ26" s="231"/>
      <c r="DR26" s="231"/>
      <c r="DS26" s="231"/>
      <c r="DT26" s="231"/>
      <c r="DU26" s="231"/>
      <c r="DV26" s="231"/>
      <c r="DW26" s="231"/>
      <c r="DX26" s="231"/>
      <c r="DY26" s="231"/>
      <c r="DZ26" s="231"/>
      <c r="EA26" s="231"/>
      <c r="EB26" s="231"/>
      <c r="EC26" s="231"/>
      <c r="ED26" s="231"/>
      <c r="EE26" s="231"/>
      <c r="EF26" s="231"/>
      <c r="EG26" s="231"/>
      <c r="EH26" s="231"/>
      <c r="EI26" s="231"/>
      <c r="EJ26" s="231"/>
      <c r="EK26" s="231"/>
      <c r="EL26" s="231"/>
      <c r="EM26" s="231"/>
      <c r="EN26" s="231"/>
      <c r="EO26" s="231"/>
      <c r="EP26" s="231"/>
      <c r="EQ26" s="231"/>
      <c r="ER26" s="231"/>
      <c r="ES26" s="231"/>
      <c r="ET26" s="231"/>
      <c r="EU26" s="231"/>
      <c r="EV26" s="231"/>
      <c r="EW26" s="231"/>
      <c r="EX26" s="231"/>
      <c r="EY26" s="231"/>
      <c r="EZ26" s="231"/>
      <c r="FA26" s="231"/>
      <c r="FB26" s="231"/>
      <c r="FC26" s="231"/>
      <c r="FD26" s="231"/>
      <c r="FE26" s="231"/>
      <c r="FF26" s="231"/>
      <c r="FG26" s="231"/>
      <c r="FH26" s="231"/>
      <c r="FI26" s="231"/>
      <c r="FJ26" s="231"/>
      <c r="FK26" s="231"/>
      <c r="FL26" s="231"/>
      <c r="FM26" s="231"/>
      <c r="FN26" s="231"/>
      <c r="FO26" s="231"/>
      <c r="FP26" s="231"/>
      <c r="FQ26" s="231"/>
      <c r="FR26" s="231"/>
      <c r="FS26" s="231"/>
      <c r="FT26" s="231"/>
      <c r="FU26" s="231"/>
      <c r="FV26" s="231"/>
      <c r="FW26" s="231"/>
      <c r="FX26" s="231"/>
      <c r="FY26" s="231"/>
      <c r="FZ26" s="231"/>
      <c r="GA26" s="231"/>
      <c r="GB26" s="231"/>
      <c r="GC26" s="231"/>
      <c r="GD26" s="231"/>
      <c r="GE26" s="231"/>
      <c r="GF26" s="231"/>
      <c r="GG26" s="231"/>
      <c r="GH26" s="231"/>
      <c r="GI26" s="231"/>
      <c r="GJ26" s="231"/>
      <c r="GK26" s="231"/>
      <c r="GL26" s="231"/>
      <c r="GM26" s="231"/>
      <c r="GN26" s="231"/>
      <c r="GO26" s="231"/>
      <c r="GP26" s="231"/>
      <c r="GQ26" s="231"/>
      <c r="GR26" s="231"/>
      <c r="GS26" s="231"/>
      <c r="GT26" s="231"/>
      <c r="GU26" s="231"/>
      <c r="GV26" s="231"/>
      <c r="GW26" s="231"/>
      <c r="GX26" s="231"/>
      <c r="GY26" s="231"/>
      <c r="GZ26" s="231"/>
      <c r="HA26" s="231"/>
      <c r="HB26" s="231"/>
      <c r="HC26" s="231"/>
      <c r="HD26" s="231"/>
      <c r="HE26" s="231"/>
      <c r="HF26" s="231"/>
      <c r="HG26" s="231"/>
      <c r="HH26" s="231"/>
      <c r="HI26" s="231"/>
      <c r="HJ26" s="231"/>
      <c r="HK26" s="231"/>
      <c r="HL26" s="231"/>
      <c r="HM26" s="231"/>
      <c r="HN26" s="231"/>
      <c r="HO26" s="231"/>
      <c r="HP26" s="231"/>
      <c r="HQ26" s="231"/>
      <c r="HR26" s="231"/>
      <c r="HS26" s="231"/>
      <c r="HT26" s="231"/>
      <c r="HU26" s="231"/>
      <c r="HV26" s="231"/>
      <c r="HW26" s="231"/>
      <c r="HX26" s="231"/>
      <c r="HY26" s="231"/>
      <c r="HZ26" s="231"/>
      <c r="IA26" s="231"/>
      <c r="IB26" s="231"/>
      <c r="IC26" s="231"/>
      <c r="ID26" s="231"/>
      <c r="IE26" s="231"/>
      <c r="IF26" s="231"/>
      <c r="IG26" s="231"/>
      <c r="IH26" s="231"/>
      <c r="II26" s="231"/>
      <c r="IJ26" s="231"/>
      <c r="IK26" s="231"/>
      <c r="IL26" s="231"/>
      <c r="IM26" s="231"/>
      <c r="IN26" s="231"/>
      <c r="IO26" s="231"/>
      <c r="IP26" s="231"/>
      <c r="IQ26" s="231"/>
      <c r="IR26" s="231"/>
      <c r="IS26" s="231"/>
      <c r="IT26" s="231"/>
      <c r="IU26" s="231"/>
      <c r="IV26" s="231"/>
      <c r="IW26" s="231"/>
    </row>
    <row r="27" customFormat="false" ht="12" hidden="false" customHeight="false" outlineLevel="0" collapsed="false">
      <c r="A27" s="241" t="s">
        <v>70</v>
      </c>
      <c r="B27" s="284"/>
      <c r="C27" s="284"/>
      <c r="D27" s="284"/>
      <c r="E27" s="284"/>
      <c r="F27" s="284"/>
      <c r="G27" s="284"/>
      <c r="H27" s="284"/>
      <c r="I27" s="284"/>
      <c r="J27" s="284"/>
      <c r="K27" s="284"/>
      <c r="L27" s="284"/>
      <c r="M27" s="284"/>
      <c r="N27" s="284"/>
      <c r="O27" s="284"/>
      <c r="P27" s="284"/>
      <c r="Q27" s="284"/>
      <c r="R27" s="284"/>
      <c r="S27" s="284"/>
      <c r="T27" s="284"/>
      <c r="U27" s="284"/>
      <c r="V27" s="284"/>
      <c r="W27" s="284"/>
      <c r="X27" s="284"/>
      <c r="Y27" s="243"/>
      <c r="Z27" s="229"/>
      <c r="AA27" s="230"/>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c r="CI27" s="231"/>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c r="GO27" s="231"/>
      <c r="GP27" s="231"/>
      <c r="GQ27" s="231"/>
      <c r="GR27" s="231"/>
      <c r="GS27" s="231"/>
      <c r="GT27" s="231"/>
      <c r="GU27" s="231"/>
      <c r="GV27" s="231"/>
      <c r="GW27" s="231"/>
      <c r="GX27" s="231"/>
      <c r="GY27" s="231"/>
      <c r="GZ27" s="231"/>
      <c r="HA27" s="231"/>
      <c r="HB27" s="231"/>
      <c r="HC27" s="231"/>
      <c r="HD27" s="231"/>
      <c r="HE27" s="231"/>
      <c r="HF27" s="231"/>
      <c r="HG27" s="231"/>
      <c r="HH27" s="231"/>
      <c r="HI27" s="231"/>
      <c r="HJ27" s="231"/>
      <c r="HK27" s="231"/>
      <c r="HL27" s="231"/>
      <c r="HM27" s="231"/>
      <c r="HN27" s="231"/>
      <c r="HO27" s="231"/>
      <c r="HP27" s="231"/>
      <c r="HQ27" s="231"/>
      <c r="HR27" s="231"/>
      <c r="HS27" s="231"/>
      <c r="HT27" s="231"/>
      <c r="HU27" s="231"/>
      <c r="HV27" s="231"/>
      <c r="HW27" s="231"/>
      <c r="HX27" s="231"/>
      <c r="HY27" s="231"/>
      <c r="HZ27" s="231"/>
      <c r="IA27" s="231"/>
      <c r="IB27" s="231"/>
      <c r="IC27" s="231"/>
      <c r="ID27" s="231"/>
      <c r="IE27" s="231"/>
      <c r="IF27" s="231"/>
      <c r="IG27" s="231"/>
      <c r="IH27" s="231"/>
      <c r="II27" s="231"/>
      <c r="IJ27" s="231"/>
      <c r="IK27" s="231"/>
      <c r="IL27" s="231"/>
      <c r="IM27" s="231"/>
      <c r="IN27" s="231"/>
      <c r="IO27" s="231"/>
      <c r="IP27" s="231"/>
      <c r="IQ27" s="231"/>
      <c r="IR27" s="231"/>
      <c r="IS27" s="231"/>
      <c r="IT27" s="231"/>
      <c r="IU27" s="231"/>
      <c r="IV27" s="231"/>
      <c r="IW27" s="231"/>
    </row>
    <row r="28" customFormat="false" ht="12" hidden="false" customHeight="false" outlineLevel="0" collapsed="false">
      <c r="A28" s="285" t="s">
        <v>71</v>
      </c>
      <c r="B28" s="286" t="n">
        <f aca="true" t="array" ref="B28:B28">SUM(IF((DelPoint="4C")*IF((DType="firm")+(DType="econ")&gt;0,1,0)*(OFFSET(DelPoint,0,B3+2)&gt;0),OFFSET(DelPoint,0,B3+2),0))</f>
        <v>0</v>
      </c>
      <c r="C28" s="286" t="n">
        <f aca="true" t="array" ref="C28:C28">SUM(IF((DelPoint="4C")*IF((DType="firm")+(DType="econ")&gt;0,1,0)*(OFFSET(DelPoint,0,C3+2)&gt;0),OFFSET(DelPoint,0,C3+2),0))</f>
        <v>0</v>
      </c>
      <c r="D28" s="286" t="n">
        <f aca="true" t="array" ref="D28:D28">SUM(IF((DelPoint="4C")*IF((DType="firm")+(DType="econ")&gt;0,1,0)*(OFFSET(DelPoint,0,D3+2)&gt;0),OFFSET(DelPoint,0,D3+2),0))</f>
        <v>0</v>
      </c>
      <c r="E28" s="286" t="n">
        <f aca="true" t="array" ref="E28:E28">SUM(IF((DelPoint="4C")*IF((DType="firm")+(DType="econ")&gt;0,1,0)*(OFFSET(DelPoint,0,E3+2)&gt;0),OFFSET(DelPoint,0,E3+2),0))</f>
        <v>0</v>
      </c>
      <c r="F28" s="286" t="n">
        <f aca="true" t="array" ref="F28:F28">SUM(IF((DelPoint="4C")*IF((DType="firm")+(DType="econ")&gt;0,1,0)*(OFFSET(DelPoint,0,F3+2)&gt;0),OFFSET(DelPoint,0,F3+2),0))</f>
        <v>0</v>
      </c>
      <c r="G28" s="286" t="n">
        <f aca="true" t="array" ref="G28:G28">SUM(IF((DelPoint="4C")*IF((DType="firm")+(DType="econ")&gt;0,1,0)*(OFFSET(DelPoint,0,G3+2)&gt;0),OFFSET(DelPoint,0,G3+2),0))</f>
        <v>0</v>
      </c>
      <c r="H28" s="286" t="n">
        <f aca="true" t="array" ref="H28:H28">SUM(IF((DelPoint="4C")*IF((DType="firm")+(DType="econ")&gt;0,1,0)*(OFFSET(DelPoint,0,H3+2)&gt;0),OFFSET(DelPoint,0,H3+2),0))</f>
        <v>0</v>
      </c>
      <c r="I28" s="286" t="n">
        <f aca="true" t="array" ref="I28:I28">SUM(IF((DelPoint="4C")*IF((DType="firm")+(DType="econ")&gt;0,1,0)*(OFFSET(DelPoint,0,I3+2)&gt;0),OFFSET(DelPoint,0,I3+2),0))</f>
        <v>67</v>
      </c>
      <c r="J28" s="286" t="n">
        <f aca="true" t="array" ref="J28:J28">SUM(IF((DelPoint="4C")*IF((DType="firm")+(DType="econ")&gt;0,1,0)*(OFFSET(DelPoint,0,J3+2)&gt;0),OFFSET(DelPoint,0,J3+2),0))</f>
        <v>50</v>
      </c>
      <c r="K28" s="286" t="n">
        <f aca="true" t="array" ref="K28:K28">SUM(IF((DelPoint="4C")*IF((DType="firm")+(DType="econ")&gt;0,1,0)*(OFFSET(DelPoint,0,K3+2)&gt;0),OFFSET(DelPoint,0,K3+2),0))</f>
        <v>25</v>
      </c>
      <c r="L28" s="286" t="n">
        <f aca="true" t="array" ref="L28:L28">SUM(IF((DelPoint="4C")*IF((DType="firm")+(DType="econ")&gt;0,1,0)*(OFFSET(DelPoint,0,L3+2)&gt;0),OFFSET(DelPoint,0,L3+2),0))</f>
        <v>0</v>
      </c>
      <c r="M28" s="286" t="n">
        <f aca="true" t="array" ref="M28:M28">SUM(IF((DelPoint="4C")*IF((DType="firm")+(DType="econ")&gt;0,1,0)*(OFFSET(DelPoint,0,M3+2)&gt;0),OFFSET(DelPoint,0,M3+2),0))</f>
        <v>0</v>
      </c>
      <c r="N28" s="286" t="n">
        <f aca="true" t="array" ref="N28:N28">SUM(IF((DelPoint="4C")*IF((DType="firm")+(DType="econ")&gt;0,1,0)*(OFFSET(DelPoint,0,N3+2)&gt;0),OFFSET(DelPoint,0,N3+2),0))</f>
        <v>25</v>
      </c>
      <c r="O28" s="286" t="n">
        <f aca="true" t="array" ref="O28:O28">SUM(IF((DelPoint="4C")*IF((DType="firm")+(DType="econ")&gt;0,1,0)*(OFFSET(DelPoint,0,O3+2)&gt;0),OFFSET(DelPoint,0,O3+2),0))</f>
        <v>0</v>
      </c>
      <c r="P28" s="286" t="n">
        <f aca="true" t="array" ref="P28:P28">SUM(IF((DelPoint="4C")*IF((DType="firm")+(DType="econ")&gt;0,1,0)*(OFFSET(DelPoint,0,P3+2)&gt;0),OFFSET(DelPoint,0,P3+2),0))</f>
        <v>0</v>
      </c>
      <c r="Q28" s="286" t="n">
        <f aca="true" t="array" ref="Q28:Q28">SUM(IF((DelPoint="4C")*IF((DType="firm")+(DType="econ")&gt;0,1,0)*(OFFSET(DelPoint,0,Q3+2)&gt;0),OFFSET(DelPoint,0,Q3+2),0))</f>
        <v>0</v>
      </c>
      <c r="R28" s="286" t="n">
        <f aca="true" t="array" ref="R28:R28">SUM(IF((DelPoint="4C")*IF((DType="firm")+(DType="econ")&gt;0,1,0)*(OFFSET(DelPoint,0,R3+2)&gt;0),OFFSET(DelPoint,0,R3+2),0))</f>
        <v>0</v>
      </c>
      <c r="S28" s="286" t="n">
        <f aca="true" t="array" ref="S28:S28">SUM(IF((DelPoint="4C")*IF((DType="firm")+(DType="econ")&gt;0,1,0)*(OFFSET(DelPoint,0,S3+2)&gt;0),OFFSET(DelPoint,0,S3+2),0))</f>
        <v>0</v>
      </c>
      <c r="T28" s="286" t="n">
        <f aca="true" t="array" ref="T28:T28">SUM(IF((DelPoint="4C")*IF((DType="firm")+(DType="econ")&gt;0,1,0)*(OFFSET(DelPoint,0,T3+2)&gt;0),OFFSET(DelPoint,0,T3+2),0))</f>
        <v>0</v>
      </c>
      <c r="U28" s="286" t="n">
        <f aca="true" t="array" ref="U28:U28">SUM(IF((DelPoint="4C")*IF((DType="firm")+(DType="econ")&gt;0,1,0)*(OFFSET(DelPoint,0,U3+2)&gt;0),OFFSET(DelPoint,0,U3+2),0))</f>
        <v>0</v>
      </c>
      <c r="V28" s="286" t="n">
        <f aca="true" t="array" ref="V28:V28">SUM(IF((DelPoint="4C")*IF((DType="firm")+(DType="econ")&gt;0,1,0)*(OFFSET(DelPoint,0,V3+2)&gt;0),OFFSET(DelPoint,0,V3+2),0))</f>
        <v>0</v>
      </c>
      <c r="W28" s="286" t="n">
        <f aca="true" t="array" ref="W28:W28">SUM(IF((DelPoint="4C")*IF((DType="firm")+(DType="econ")&gt;0,1,0)*(OFFSET(DelPoint,0,W3+2)&gt;0),OFFSET(DelPoint,0,W3+2),0))</f>
        <v>20</v>
      </c>
      <c r="X28" s="286" t="n">
        <f aca="true" t="array" ref="X28:X28">SUM(IF((DelPoint="4C")*IF((DType="firm")+(DType="econ")&gt;0,1,0)*(OFFSET(DelPoint,0,X3+2)&gt;0),OFFSET(DelPoint,0,X3+2),0))</f>
        <v>60</v>
      </c>
      <c r="Y28" s="245" t="n">
        <f aca="true" t="array" ref="Y28:Y28">SUM(IF((DelPoint="4C")*IF((DType="firm")+(DType="econ")&gt;0,1,0)*(OFFSET(DelPoint,0,Y3+2)&gt;0),OFFSET(DelPoint,0,Y3+2),0))</f>
        <v>0</v>
      </c>
      <c r="Z28" s="229"/>
      <c r="AA28" s="230"/>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c r="CP28" s="231"/>
      <c r="CQ28" s="231"/>
      <c r="CR28" s="231"/>
      <c r="CS28" s="231"/>
      <c r="CT28" s="231"/>
      <c r="CU28" s="231"/>
      <c r="CV28" s="231"/>
      <c r="CW28" s="231"/>
      <c r="CX28" s="231"/>
      <c r="CY28" s="231"/>
      <c r="CZ28" s="231"/>
      <c r="DA28" s="231"/>
      <c r="DB28" s="231"/>
      <c r="DC28" s="231"/>
      <c r="DD28" s="231"/>
      <c r="DE28" s="231"/>
      <c r="DF28" s="231"/>
      <c r="DG28" s="231"/>
      <c r="DH28" s="231"/>
      <c r="DI28" s="231"/>
      <c r="DJ28" s="231"/>
      <c r="DK28" s="231"/>
      <c r="DL28" s="231"/>
      <c r="DM28" s="231"/>
      <c r="DN28" s="231"/>
      <c r="DO28" s="231"/>
      <c r="DP28" s="231"/>
      <c r="DQ28" s="231"/>
      <c r="DR28" s="231"/>
      <c r="DS28" s="231"/>
      <c r="DT28" s="231"/>
      <c r="DU28" s="231"/>
      <c r="DV28" s="231"/>
      <c r="DW28" s="231"/>
      <c r="DX28" s="231"/>
      <c r="DY28" s="231"/>
      <c r="DZ28" s="231"/>
      <c r="EA28" s="231"/>
      <c r="EB28" s="231"/>
      <c r="EC28" s="231"/>
      <c r="ED28" s="231"/>
      <c r="EE28" s="231"/>
      <c r="EF28" s="231"/>
      <c r="EG28" s="231"/>
      <c r="EH28" s="231"/>
      <c r="EI28" s="231"/>
      <c r="EJ28" s="231"/>
      <c r="EK28" s="231"/>
      <c r="EL28" s="231"/>
      <c r="EM28" s="231"/>
      <c r="EN28" s="231"/>
      <c r="EO28" s="231"/>
      <c r="EP28" s="231"/>
      <c r="EQ28" s="231"/>
      <c r="ER28" s="231"/>
      <c r="ES28" s="231"/>
      <c r="ET28" s="231"/>
      <c r="EU28" s="231"/>
      <c r="EV28" s="231"/>
      <c r="EW28" s="231"/>
      <c r="EX28" s="231"/>
      <c r="EY28" s="231"/>
      <c r="EZ28" s="231"/>
      <c r="FA28" s="231"/>
      <c r="FB28" s="231"/>
      <c r="FC28" s="231"/>
      <c r="FD28" s="231"/>
      <c r="FE28" s="231"/>
      <c r="FF28" s="231"/>
      <c r="FG28" s="231"/>
      <c r="FH28" s="231"/>
      <c r="FI28" s="231"/>
      <c r="FJ28" s="231"/>
      <c r="FK28" s="231"/>
      <c r="FL28" s="231"/>
      <c r="FM28" s="231"/>
      <c r="FN28" s="231"/>
      <c r="FO28" s="231"/>
      <c r="FP28" s="231"/>
      <c r="FQ28" s="231"/>
      <c r="FR28" s="231"/>
      <c r="FS28" s="231"/>
      <c r="FT28" s="231"/>
      <c r="FU28" s="231"/>
      <c r="FV28" s="231"/>
      <c r="FW28" s="231"/>
      <c r="FX28" s="231"/>
      <c r="FY28" s="231"/>
      <c r="FZ28" s="231"/>
      <c r="GA28" s="231"/>
      <c r="GB28" s="231"/>
      <c r="GC28" s="231"/>
      <c r="GD28" s="231"/>
      <c r="GE28" s="231"/>
      <c r="GF28" s="231"/>
      <c r="GG28" s="231"/>
      <c r="GH28" s="231"/>
      <c r="GI28" s="231"/>
      <c r="GJ28" s="231"/>
      <c r="GK28" s="231"/>
      <c r="GL28" s="231"/>
      <c r="GM28" s="231"/>
      <c r="GN28" s="231"/>
      <c r="GO28" s="231"/>
      <c r="GP28" s="231"/>
      <c r="GQ28" s="231"/>
      <c r="GR28" s="231"/>
      <c r="GS28" s="231"/>
      <c r="GT28" s="231"/>
      <c r="GU28" s="231"/>
      <c r="GV28" s="231"/>
      <c r="GW28" s="231"/>
      <c r="GX28" s="231"/>
      <c r="GY28" s="231"/>
      <c r="GZ28" s="231"/>
      <c r="HA28" s="231"/>
      <c r="HB28" s="231"/>
      <c r="HC28" s="231"/>
      <c r="HD28" s="231"/>
      <c r="HE28" s="231"/>
      <c r="HF28" s="231"/>
      <c r="HG28" s="231"/>
      <c r="HH28" s="231"/>
      <c r="HI28" s="231"/>
      <c r="HJ28" s="231"/>
      <c r="HK28" s="231"/>
      <c r="HL28" s="231"/>
      <c r="HM28" s="231"/>
      <c r="HN28" s="231"/>
      <c r="HO28" s="231"/>
      <c r="HP28" s="231"/>
      <c r="HQ28" s="231"/>
      <c r="HR28" s="231"/>
      <c r="HS28" s="231"/>
      <c r="HT28" s="231"/>
      <c r="HU28" s="231"/>
      <c r="HV28" s="231"/>
      <c r="HW28" s="231"/>
      <c r="HX28" s="231"/>
      <c r="HY28" s="231"/>
      <c r="HZ28" s="231"/>
      <c r="IA28" s="231"/>
      <c r="IB28" s="231"/>
      <c r="IC28" s="231"/>
      <c r="ID28" s="231"/>
      <c r="IE28" s="231"/>
      <c r="IF28" s="231"/>
      <c r="IG28" s="231"/>
      <c r="IH28" s="231"/>
      <c r="II28" s="231"/>
      <c r="IJ28" s="231"/>
      <c r="IK28" s="231"/>
      <c r="IL28" s="231"/>
      <c r="IM28" s="231"/>
      <c r="IN28" s="231"/>
      <c r="IO28" s="231"/>
      <c r="IP28" s="231"/>
      <c r="IQ28" s="231"/>
      <c r="IR28" s="231"/>
      <c r="IS28" s="231"/>
      <c r="IT28" s="231"/>
      <c r="IU28" s="231"/>
      <c r="IV28" s="231"/>
      <c r="IW28" s="231"/>
    </row>
    <row r="29" customFormat="false" ht="12" hidden="false" customHeight="false" outlineLevel="0" collapsed="false">
      <c r="A29" s="287" t="s">
        <v>72</v>
      </c>
      <c r="B29" s="288" t="n">
        <f aca="true" t="array" ref="B29:B29">SUM(IF((DelPoint="pv")*(DType="pre")*(OFFSET(DelPoint,0,B3+2)&gt;0),OFFSET(DelPoint,0,B3+2),0))</f>
        <v>0</v>
      </c>
      <c r="C29" s="288" t="n">
        <f aca="true" t="array" ref="C29:C29">SUM(IF((DelPoint="pv")*(DType="pre")*(OFFSET(DelPoint,0,C3+2)&gt;0),OFFSET(DelPoint,0,C3+2),0))</f>
        <v>0</v>
      </c>
      <c r="D29" s="288" t="n">
        <f aca="true" t="array" ref="D29:D29">SUM(IF((DelPoint="pv")*(DType="pre")*(OFFSET(DelPoint,0,D3+2)&gt;0),OFFSET(DelPoint,0,D3+2),0))</f>
        <v>0</v>
      </c>
      <c r="E29" s="288" t="n">
        <f aca="true" t="array" ref="E29:E29">SUM(IF((DelPoint="pv")*(DType="pre")*(OFFSET(DelPoint,0,E3+2)&gt;0),OFFSET(DelPoint,0,E3+2),0))</f>
        <v>0</v>
      </c>
      <c r="F29" s="288" t="n">
        <f aca="true" t="array" ref="F29:F29">SUM(IF((DelPoint="pv")*(DType="pre")*(OFFSET(DelPoint,0,F3+2)&gt;0),OFFSET(DelPoint,0,F3+2),0))</f>
        <v>0</v>
      </c>
      <c r="G29" s="288" t="n">
        <f aca="true" t="array" ref="G29:G29">SUM(IF((DelPoint="pv")*(DType="pre")*(OFFSET(DelPoint,0,G3+2)&gt;0),OFFSET(DelPoint,0,G3+2),0))</f>
        <v>0</v>
      </c>
      <c r="H29" s="288" t="n">
        <f aca="true" t="array" ref="H29:H29">SUM(IF((DelPoint="pv")*(DType="pre")*(OFFSET(DelPoint,0,H3+2)&gt;0),OFFSET(DelPoint,0,H3+2),0))</f>
        <v>0</v>
      </c>
      <c r="I29" s="288" t="n">
        <f aca="true" t="array" ref="I29:I29">SUM(IF((DelPoint="pv")*(DType="pre")*(OFFSET(DelPoint,0,I3+2)&gt;0),OFFSET(DelPoint,0,I3+2),0))</f>
        <v>0</v>
      </c>
      <c r="J29" s="288" t="n">
        <f aca="true" t="array" ref="J29:J29">SUM(IF((DelPoint="pv")*(DType="pre")*(OFFSET(DelPoint,0,J3+2)&gt;0),OFFSET(DelPoint,0,J3+2),0))</f>
        <v>0</v>
      </c>
      <c r="K29" s="288" t="n">
        <f aca="true" t="array" ref="K29:K29">SUM(IF((DelPoint="pv")*(DType="pre")*(OFFSET(DelPoint,0,K3+2)&gt;0),OFFSET(DelPoint,0,K3+2),0))</f>
        <v>0</v>
      </c>
      <c r="L29" s="288" t="n">
        <f aca="true" t="array" ref="L29:L29">SUM(IF((DelPoint="pv")*(DType="pre")*(OFFSET(DelPoint,0,L3+2)&gt;0),OFFSET(DelPoint,0,L3+2),0))</f>
        <v>0</v>
      </c>
      <c r="M29" s="288" t="n">
        <f aca="true" t="array" ref="M29:M29">SUM(IF((DelPoint="pv")*(DType="pre")*(OFFSET(DelPoint,0,M3+2)&gt;0),OFFSET(DelPoint,0,M3+2),0))</f>
        <v>0</v>
      </c>
      <c r="N29" s="288" t="n">
        <f aca="true" t="array" ref="N29:N29">SUM(IF((DelPoint="pv")*(DType="pre")*(OFFSET(DelPoint,0,N3+2)&gt;0),OFFSET(DelPoint,0,N3+2),0))</f>
        <v>0</v>
      </c>
      <c r="O29" s="288" t="n">
        <f aca="true" t="array" ref="O29:O29">SUM(IF((DelPoint="pv")*(DType="pre")*(OFFSET(DelPoint,0,O3+2)&gt;0),OFFSET(DelPoint,0,O3+2),0))</f>
        <v>0</v>
      </c>
      <c r="P29" s="288" t="n">
        <f aca="true" t="array" ref="P29:P29">SUM(IF((DelPoint="pv")*(DType="pre")*(OFFSET(DelPoint,0,P3+2)&gt;0),OFFSET(DelPoint,0,P3+2),0))</f>
        <v>0</v>
      </c>
      <c r="Q29" s="288" t="n">
        <f aca="true" t="array" ref="Q29:Q29">SUM(IF((DelPoint="pv")*(DType="pre")*(OFFSET(DelPoint,0,Q3+2)&gt;0),OFFSET(DelPoint,0,Q3+2),0))</f>
        <v>0</v>
      </c>
      <c r="R29" s="288" t="n">
        <f aca="true" t="array" ref="R29:R29">SUM(IF((DelPoint="pv")*(DType="pre")*(OFFSET(DelPoint,0,R3+2)&gt;0),OFFSET(DelPoint,0,R3+2),0))</f>
        <v>0</v>
      </c>
      <c r="S29" s="288" t="n">
        <f aca="true" t="array" ref="S29:S29">SUM(IF((DelPoint="pv")*(DType="pre")*(OFFSET(DelPoint,0,S3+2)&gt;0),OFFSET(DelPoint,0,S3+2),0))</f>
        <v>0</v>
      </c>
      <c r="T29" s="288" t="n">
        <f aca="true" t="array" ref="T29:T29">SUM(IF((DelPoint="pv")*(DType="pre")*(OFFSET(DelPoint,0,T3+2)&gt;0),OFFSET(DelPoint,0,T3+2),0))</f>
        <v>0</v>
      </c>
      <c r="U29" s="288" t="n">
        <f aca="true" t="array" ref="U29:U29">SUM(IF((DelPoint="pv")*(DType="pre")*(OFFSET(DelPoint,0,U3+2)&gt;0),OFFSET(DelPoint,0,U3+2),0))</f>
        <v>0</v>
      </c>
      <c r="V29" s="288" t="n">
        <f aca="true" t="array" ref="V29:V29">SUM(IF((DelPoint="pv")*(DType="pre")*(OFFSET(DelPoint,0,V3+2)&gt;0),OFFSET(DelPoint,0,V3+2),0))</f>
        <v>0</v>
      </c>
      <c r="W29" s="288" t="n">
        <f aca="true" t="array" ref="W29:W29">SUM(IF((DelPoint="pv")*(DType="pre")*(OFFSET(DelPoint,0,W3+2)&gt;0),OFFSET(DelPoint,0,W3+2),0))</f>
        <v>0</v>
      </c>
      <c r="X29" s="288" t="n">
        <f aca="true" t="array" ref="X29:X29">SUM(IF((DelPoint="pv")*(DType="pre")*(OFFSET(DelPoint,0,X3+2)&gt;0),OFFSET(DelPoint,0,X3+2),0))</f>
        <v>0</v>
      </c>
      <c r="Y29" s="289" t="n">
        <f aca="true" t="array" ref="Y29:Y29">SUM(IF((DelPoint="pv")*(DType="pre")*(OFFSET(DelPoint,0,Y3+2)&gt;0),OFFSET(DelPoint,0,Y3+2),0))</f>
        <v>0</v>
      </c>
      <c r="Z29" s="229"/>
      <c r="AA29" s="230"/>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c r="CP29" s="231"/>
      <c r="CQ29" s="231"/>
      <c r="CR29" s="231"/>
      <c r="CS29" s="231"/>
      <c r="CT29" s="231"/>
      <c r="CU29" s="231"/>
      <c r="CV29" s="231"/>
      <c r="CW29" s="231"/>
      <c r="CX29" s="231"/>
      <c r="CY29" s="231"/>
      <c r="CZ29" s="231"/>
      <c r="DA29" s="231"/>
      <c r="DB29" s="231"/>
      <c r="DC29" s="231"/>
      <c r="DD29" s="231"/>
      <c r="DE29" s="231"/>
      <c r="DF29" s="231"/>
      <c r="DG29" s="231"/>
      <c r="DH29" s="231"/>
      <c r="DI29" s="231"/>
      <c r="DJ29" s="231"/>
      <c r="DK29" s="231"/>
      <c r="DL29" s="231"/>
      <c r="DM29" s="231"/>
      <c r="DN29" s="231"/>
      <c r="DO29" s="231"/>
      <c r="DP29" s="231"/>
      <c r="DQ29" s="231"/>
      <c r="DR29" s="231"/>
      <c r="DS29" s="231"/>
      <c r="DT29" s="231"/>
      <c r="DU29" s="231"/>
      <c r="DV29" s="231"/>
      <c r="DW29" s="231"/>
      <c r="DX29" s="231"/>
      <c r="DY29" s="231"/>
      <c r="DZ29" s="231"/>
      <c r="EA29" s="231"/>
      <c r="EB29" s="231"/>
      <c r="EC29" s="231"/>
      <c r="ED29" s="231"/>
      <c r="EE29" s="231"/>
      <c r="EF29" s="231"/>
      <c r="EG29" s="231"/>
      <c r="EH29" s="231"/>
      <c r="EI29" s="231"/>
      <c r="EJ29" s="231"/>
      <c r="EK29" s="231"/>
      <c r="EL29" s="231"/>
      <c r="EM29" s="231"/>
      <c r="EN29" s="231"/>
      <c r="EO29" s="231"/>
      <c r="EP29" s="231"/>
      <c r="EQ29" s="231"/>
      <c r="ER29" s="231"/>
      <c r="ES29" s="231"/>
      <c r="ET29" s="231"/>
      <c r="EU29" s="231"/>
      <c r="EV29" s="231"/>
      <c r="EW29" s="231"/>
      <c r="EX29" s="231"/>
      <c r="EY29" s="231"/>
      <c r="EZ29" s="231"/>
      <c r="FA29" s="231"/>
      <c r="FB29" s="231"/>
      <c r="FC29" s="231"/>
      <c r="FD29" s="231"/>
      <c r="FE29" s="231"/>
      <c r="FF29" s="231"/>
      <c r="FG29" s="231"/>
      <c r="FH29" s="231"/>
      <c r="FI29" s="231"/>
      <c r="FJ29" s="231"/>
      <c r="FK29" s="231"/>
      <c r="FL29" s="231"/>
      <c r="FM29" s="231"/>
      <c r="FN29" s="231"/>
      <c r="FO29" s="231"/>
      <c r="FP29" s="231"/>
      <c r="FQ29" s="231"/>
      <c r="FR29" s="231"/>
      <c r="FS29" s="231"/>
      <c r="FT29" s="231"/>
      <c r="FU29" s="231"/>
      <c r="FV29" s="231"/>
      <c r="FW29" s="231"/>
      <c r="FX29" s="231"/>
      <c r="FY29" s="231"/>
      <c r="FZ29" s="231"/>
      <c r="GA29" s="231"/>
      <c r="GB29" s="231"/>
      <c r="GC29" s="231"/>
      <c r="GD29" s="231"/>
      <c r="GE29" s="231"/>
      <c r="GF29" s="231"/>
      <c r="GG29" s="231"/>
      <c r="GH29" s="231"/>
      <c r="GI29" s="231"/>
      <c r="GJ29" s="231"/>
      <c r="GK29" s="231"/>
      <c r="GL29" s="231"/>
      <c r="GM29" s="231"/>
      <c r="GN29" s="231"/>
      <c r="GO29" s="231"/>
      <c r="GP29" s="231"/>
      <c r="GQ29" s="231"/>
      <c r="GR29" s="231"/>
      <c r="GS29" s="231"/>
      <c r="GT29" s="231"/>
      <c r="GU29" s="231"/>
      <c r="GV29" s="231"/>
      <c r="GW29" s="231"/>
      <c r="GX29" s="231"/>
      <c r="GY29" s="231"/>
      <c r="GZ29" s="231"/>
      <c r="HA29" s="231"/>
      <c r="HB29" s="231"/>
      <c r="HC29" s="231"/>
      <c r="HD29" s="231"/>
      <c r="HE29" s="231"/>
      <c r="HF29" s="231"/>
      <c r="HG29" s="231"/>
      <c r="HH29" s="231"/>
      <c r="HI29" s="231"/>
      <c r="HJ29" s="231"/>
      <c r="HK29" s="231"/>
      <c r="HL29" s="231"/>
      <c r="HM29" s="231"/>
      <c r="HN29" s="231"/>
      <c r="HO29" s="231"/>
      <c r="HP29" s="231"/>
      <c r="HQ29" s="231"/>
      <c r="HR29" s="231"/>
      <c r="HS29" s="231"/>
      <c r="HT29" s="231"/>
      <c r="HU29" s="231"/>
      <c r="HV29" s="231"/>
      <c r="HW29" s="231"/>
      <c r="HX29" s="231"/>
      <c r="HY29" s="231"/>
      <c r="HZ29" s="231"/>
      <c r="IA29" s="231"/>
      <c r="IB29" s="231"/>
      <c r="IC29" s="231"/>
      <c r="ID29" s="231"/>
      <c r="IE29" s="231"/>
      <c r="IF29" s="231"/>
      <c r="IG29" s="231"/>
      <c r="IH29" s="231"/>
      <c r="II29" s="231"/>
      <c r="IJ29" s="231"/>
      <c r="IK29" s="231"/>
      <c r="IL29" s="231"/>
      <c r="IM29" s="231"/>
      <c r="IN29" s="231"/>
      <c r="IO29" s="231"/>
      <c r="IP29" s="231"/>
      <c r="IQ29" s="231"/>
      <c r="IR29" s="231"/>
      <c r="IS29" s="231"/>
      <c r="IT29" s="231"/>
      <c r="IU29" s="231"/>
      <c r="IV29" s="231"/>
      <c r="IW29" s="231"/>
    </row>
    <row r="30" customFormat="false" ht="12" hidden="false" customHeight="false" outlineLevel="0" collapsed="false">
      <c r="A30" s="287" t="s">
        <v>73</v>
      </c>
      <c r="B30" s="250" t="n">
        <f aca="true">SUMIF(OFFSET(PVBalancingVol,B$3,0),"&gt;0")</f>
        <v>0</v>
      </c>
      <c r="C30" s="250" t="n">
        <f aca="true">SUMIF(OFFSET(PVBalancingVol,C$3,0),"&gt;0")</f>
        <v>0</v>
      </c>
      <c r="D30" s="250" t="n">
        <f aca="true">SUMIF(OFFSET(PVBalancingVol,D$3,0),"&gt;0")</f>
        <v>0</v>
      </c>
      <c r="E30" s="250" t="n">
        <f aca="true">SUMIF(OFFSET(PVBalancingVol,E$3,0),"&gt;0")</f>
        <v>0</v>
      </c>
      <c r="F30" s="250" t="n">
        <f aca="true">SUMIF(OFFSET(PVBalancingVol,F$3,0),"&gt;0")</f>
        <v>0</v>
      </c>
      <c r="G30" s="250" t="n">
        <f aca="true">SUMIF(OFFSET(PVBalancingVol,G$3,0),"&gt;0")</f>
        <v>0</v>
      </c>
      <c r="H30" s="250" t="n">
        <f aca="true">SUMIF(OFFSET(PVBalancingVol,H$3,0),"&gt;0")</f>
        <v>0</v>
      </c>
      <c r="I30" s="250" t="n">
        <f aca="true">SUMIF(OFFSET(PVBalancingVol,I$3,0),"&gt;0")</f>
        <v>0</v>
      </c>
      <c r="J30" s="250" t="n">
        <f aca="true">SUMIF(OFFSET(PVBalancingVol,J$3,0),"&gt;0")</f>
        <v>0</v>
      </c>
      <c r="K30" s="250" t="n">
        <f aca="true">SUMIF(OFFSET(PVBalancingVol,K$3,0),"&gt;0")</f>
        <v>0</v>
      </c>
      <c r="L30" s="250" t="n">
        <f aca="true">SUMIF(OFFSET(PVBalancingVol,L$3,0),"&gt;0")</f>
        <v>0</v>
      </c>
      <c r="M30" s="250" t="n">
        <f aca="true">SUMIF(OFFSET(PVBalancingVol,M$3,0),"&gt;0")</f>
        <v>0</v>
      </c>
      <c r="N30" s="250" t="n">
        <f aca="true">SUMIF(OFFSET(PVBalancingVol,N$3,0),"&gt;0")</f>
        <v>0</v>
      </c>
      <c r="O30" s="250" t="n">
        <f aca="true">SUMIF(OFFSET(PVBalancingVol,O$3,0),"&gt;0")</f>
        <v>0</v>
      </c>
      <c r="P30" s="250" t="n">
        <f aca="true">SUMIF(OFFSET(PVBalancingVol,P$3,0),"&gt;0")</f>
        <v>0</v>
      </c>
      <c r="Q30" s="250" t="n">
        <f aca="true">SUMIF(OFFSET(PVBalancingVol,Q$3,0),"&gt;0")</f>
        <v>0</v>
      </c>
      <c r="R30" s="250" t="n">
        <f aca="true">SUMIF(OFFSET(PVBalancingVol,R$3,0),"&gt;0")</f>
        <v>0</v>
      </c>
      <c r="S30" s="250" t="n">
        <f aca="true">SUMIF(OFFSET(PVBalancingVol,S$3,0),"&gt;0")</f>
        <v>0</v>
      </c>
      <c r="T30" s="250" t="n">
        <f aca="true">SUMIF(OFFSET(PVBalancingVol,T$3,0),"&gt;0")</f>
        <v>0</v>
      </c>
      <c r="U30" s="250" t="n">
        <f aca="true">SUMIF(OFFSET(PVBalancingVol,U$3,0),"&gt;0")</f>
        <v>0</v>
      </c>
      <c r="V30" s="250" t="n">
        <f aca="true">SUMIF(OFFSET(PVBalancingVol,V$3,0),"&gt;0")</f>
        <v>0</v>
      </c>
      <c r="W30" s="250" t="n">
        <f aca="true">SUMIF(OFFSET(PVBalancingVol,W$3,0),"&gt;0")</f>
        <v>0</v>
      </c>
      <c r="X30" s="250" t="n">
        <f aca="true">SUMIF(OFFSET(PVBalancingVol,X$3,0),"&gt;0")</f>
        <v>0</v>
      </c>
      <c r="Y30" s="251" t="n">
        <f aca="true">SUMIF(OFFSET(PVBalancingVol,Y$3,0),"&gt;0")</f>
        <v>0</v>
      </c>
      <c r="Z30" s="229"/>
      <c r="AA30" s="230"/>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c r="CP30" s="231"/>
      <c r="CQ30" s="231"/>
      <c r="CR30" s="231"/>
      <c r="CS30" s="231"/>
      <c r="CT30" s="231"/>
      <c r="CU30" s="231"/>
      <c r="CV30" s="231"/>
      <c r="CW30" s="231"/>
      <c r="CX30" s="231"/>
      <c r="CY30" s="231"/>
      <c r="CZ30" s="231"/>
      <c r="DA30" s="231"/>
      <c r="DB30" s="231"/>
      <c r="DC30" s="231"/>
      <c r="DD30" s="231"/>
      <c r="DE30" s="231"/>
      <c r="DF30" s="231"/>
      <c r="DG30" s="231"/>
      <c r="DH30" s="231"/>
      <c r="DI30" s="231"/>
      <c r="DJ30" s="231"/>
      <c r="DK30" s="231"/>
      <c r="DL30" s="231"/>
      <c r="DM30" s="231"/>
      <c r="DN30" s="231"/>
      <c r="DO30" s="231"/>
      <c r="DP30" s="231"/>
      <c r="DQ30" s="231"/>
      <c r="DR30" s="231"/>
      <c r="DS30" s="231"/>
      <c r="DT30" s="231"/>
      <c r="DU30" s="231"/>
      <c r="DV30" s="231"/>
      <c r="DW30" s="231"/>
      <c r="DX30" s="231"/>
      <c r="DY30" s="231"/>
      <c r="DZ30" s="231"/>
      <c r="EA30" s="231"/>
      <c r="EB30" s="231"/>
      <c r="EC30" s="231"/>
      <c r="ED30" s="231"/>
      <c r="EE30" s="231"/>
      <c r="EF30" s="231"/>
      <c r="EG30" s="231"/>
      <c r="EH30" s="231"/>
      <c r="EI30" s="231"/>
      <c r="EJ30" s="231"/>
      <c r="EK30" s="231"/>
      <c r="EL30" s="231"/>
      <c r="EM30" s="231"/>
      <c r="EN30" s="231"/>
      <c r="EO30" s="231"/>
      <c r="EP30" s="231"/>
      <c r="EQ30" s="231"/>
      <c r="ER30" s="231"/>
      <c r="ES30" s="231"/>
      <c r="ET30" s="231"/>
      <c r="EU30" s="231"/>
      <c r="EV30" s="231"/>
      <c r="EW30" s="231"/>
      <c r="EX30" s="231"/>
      <c r="EY30" s="231"/>
      <c r="EZ30" s="231"/>
      <c r="FA30" s="231"/>
      <c r="FB30" s="231"/>
      <c r="FC30" s="231"/>
      <c r="FD30" s="231"/>
      <c r="FE30" s="231"/>
      <c r="FF30" s="231"/>
      <c r="FG30" s="231"/>
      <c r="FH30" s="231"/>
      <c r="FI30" s="231"/>
      <c r="FJ30" s="231"/>
      <c r="FK30" s="231"/>
      <c r="FL30" s="231"/>
      <c r="FM30" s="231"/>
      <c r="FN30" s="231"/>
      <c r="FO30" s="231"/>
      <c r="FP30" s="231"/>
      <c r="FQ30" s="231"/>
      <c r="FR30" s="231"/>
      <c r="FS30" s="231"/>
      <c r="FT30" s="231"/>
      <c r="FU30" s="231"/>
      <c r="FV30" s="231"/>
      <c r="FW30" s="231"/>
      <c r="FX30" s="231"/>
      <c r="FY30" s="231"/>
      <c r="FZ30" s="231"/>
      <c r="GA30" s="231"/>
      <c r="GB30" s="231"/>
      <c r="GC30" s="231"/>
      <c r="GD30" s="231"/>
      <c r="GE30" s="231"/>
      <c r="GF30" s="231"/>
      <c r="GG30" s="231"/>
      <c r="GH30" s="231"/>
      <c r="GI30" s="231"/>
      <c r="GJ30" s="231"/>
      <c r="GK30" s="231"/>
      <c r="GL30" s="231"/>
      <c r="GM30" s="231"/>
      <c r="GN30" s="231"/>
      <c r="GO30" s="231"/>
      <c r="GP30" s="231"/>
      <c r="GQ30" s="231"/>
      <c r="GR30" s="231"/>
      <c r="GS30" s="231"/>
      <c r="GT30" s="231"/>
      <c r="GU30" s="231"/>
      <c r="GV30" s="231"/>
      <c r="GW30" s="231"/>
      <c r="GX30" s="231"/>
      <c r="GY30" s="231"/>
      <c r="GZ30" s="231"/>
      <c r="HA30" s="231"/>
      <c r="HB30" s="231"/>
      <c r="HC30" s="231"/>
      <c r="HD30" s="231"/>
      <c r="HE30" s="231"/>
      <c r="HF30" s="231"/>
      <c r="HG30" s="231"/>
      <c r="HH30" s="231"/>
      <c r="HI30" s="231"/>
      <c r="HJ30" s="231"/>
      <c r="HK30" s="231"/>
      <c r="HL30" s="231"/>
      <c r="HM30" s="231"/>
      <c r="HN30" s="231"/>
      <c r="HO30" s="231"/>
      <c r="HP30" s="231"/>
      <c r="HQ30" s="231"/>
      <c r="HR30" s="231"/>
      <c r="HS30" s="231"/>
      <c r="HT30" s="231"/>
      <c r="HU30" s="231"/>
      <c r="HV30" s="231"/>
      <c r="HW30" s="231"/>
      <c r="HX30" s="231"/>
      <c r="HY30" s="231"/>
      <c r="HZ30" s="231"/>
      <c r="IA30" s="231"/>
      <c r="IB30" s="231"/>
      <c r="IC30" s="231"/>
      <c r="ID30" s="231"/>
      <c r="IE30" s="231"/>
      <c r="IF30" s="231"/>
      <c r="IG30" s="231"/>
      <c r="IH30" s="231"/>
      <c r="II30" s="231"/>
      <c r="IJ30" s="231"/>
      <c r="IK30" s="231"/>
      <c r="IL30" s="231"/>
      <c r="IM30" s="231"/>
      <c r="IN30" s="231"/>
      <c r="IO30" s="231"/>
      <c r="IP30" s="231"/>
      <c r="IQ30" s="231"/>
      <c r="IR30" s="231"/>
      <c r="IS30" s="231"/>
      <c r="IT30" s="231"/>
      <c r="IU30" s="231"/>
      <c r="IV30" s="231"/>
      <c r="IW30" s="231"/>
    </row>
    <row r="31" customFormat="false" ht="12" hidden="false" customHeight="false" outlineLevel="0" collapsed="false">
      <c r="A31" s="287" t="s">
        <v>56</v>
      </c>
      <c r="B31" s="250" t="n">
        <f aca="false">SUM(Deals!F8:Deals!F13)</f>
        <v>253</v>
      </c>
      <c r="C31" s="250" t="n">
        <f aca="false">SUM(Deals!G8:Deals!G13)</f>
        <v>253</v>
      </c>
      <c r="D31" s="250" t="n">
        <f aca="false">SUM(Deals!H8:Deals!H13)</f>
        <v>253</v>
      </c>
      <c r="E31" s="250" t="n">
        <f aca="false">SUM(Deals!I8:Deals!I13)</f>
        <v>253</v>
      </c>
      <c r="F31" s="250" t="n">
        <f aca="false">SUM(Deals!J8:Deals!J13)</f>
        <v>253</v>
      </c>
      <c r="G31" s="250" t="n">
        <f aca="false">SUM(Deals!K8:Deals!K13)</f>
        <v>253</v>
      </c>
      <c r="H31" s="250" t="n">
        <f aca="false">SUM(Deals!L8:Deals!L13)</f>
        <v>253</v>
      </c>
      <c r="I31" s="250" t="n">
        <f aca="false">SUM(Deals!M8:Deals!M13)</f>
        <v>0</v>
      </c>
      <c r="J31" s="250" t="n">
        <f aca="false">SUM(Deals!N8:Deals!N13)</f>
        <v>0</v>
      </c>
      <c r="K31" s="250" t="n">
        <f aca="false">SUM(Deals!O8:Deals!O13)</f>
        <v>0</v>
      </c>
      <c r="L31" s="250" t="n">
        <f aca="false">SUM(Deals!P8:Deals!P13)</f>
        <v>0</v>
      </c>
      <c r="M31" s="250" t="n">
        <f aca="false">SUM(Deals!Q8:Deals!Q13)</f>
        <v>0</v>
      </c>
      <c r="N31" s="250" t="n">
        <f aca="false">SUM(Deals!R8:Deals!R13)</f>
        <v>0</v>
      </c>
      <c r="O31" s="250" t="n">
        <f aca="false">SUM(Deals!S8:Deals!S13)</f>
        <v>0</v>
      </c>
      <c r="P31" s="250" t="n">
        <f aca="false">SUM(Deals!T8:Deals!T13)</f>
        <v>0</v>
      </c>
      <c r="Q31" s="250" t="n">
        <f aca="false">SUM(Deals!U8:Deals!U13)</f>
        <v>0</v>
      </c>
      <c r="R31" s="250" t="n">
        <f aca="false">SUM(Deals!V8:Deals!V13)</f>
        <v>0</v>
      </c>
      <c r="S31" s="250" t="n">
        <f aca="false">SUM(Deals!W8:Deals!W13)</f>
        <v>0</v>
      </c>
      <c r="T31" s="250" t="n">
        <f aca="false">SUM(Deals!X8:Deals!X13)</f>
        <v>0</v>
      </c>
      <c r="U31" s="250" t="n">
        <f aca="false">SUM(Deals!Y8:Deals!Y13)</f>
        <v>0</v>
      </c>
      <c r="V31" s="250" t="n">
        <f aca="false">SUM(Deals!Z8:Deals!Z13)</f>
        <v>0</v>
      </c>
      <c r="W31" s="250" t="n">
        <f aca="false">SUM(Deals!AA8:Deals!AA13)</f>
        <v>0</v>
      </c>
      <c r="X31" s="250" t="n">
        <f aca="false">SUM(Deals!AB8:Deals!AB13)</f>
        <v>0</v>
      </c>
      <c r="Y31" s="251" t="n">
        <f aca="false">SUM(Deals!AC8:Deals!AC13)</f>
        <v>253</v>
      </c>
      <c r="Z31" s="229"/>
      <c r="AA31" s="230"/>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31"/>
      <c r="EJ31" s="231"/>
      <c r="EK31" s="231"/>
      <c r="EL31" s="231"/>
      <c r="EM31" s="231"/>
      <c r="EN31" s="231"/>
      <c r="EO31" s="231"/>
      <c r="EP31" s="231"/>
      <c r="EQ31" s="231"/>
      <c r="ER31" s="231"/>
      <c r="ES31" s="231"/>
      <c r="ET31" s="231"/>
      <c r="EU31" s="231"/>
      <c r="EV31" s="231"/>
      <c r="EW31" s="231"/>
      <c r="EX31" s="231"/>
      <c r="EY31" s="231"/>
      <c r="EZ31" s="231"/>
      <c r="FA31" s="231"/>
      <c r="FB31" s="231"/>
      <c r="FC31" s="231"/>
      <c r="FD31" s="231"/>
      <c r="FE31" s="231"/>
      <c r="FF31" s="231"/>
      <c r="FG31" s="231"/>
      <c r="FH31" s="231"/>
      <c r="FI31" s="231"/>
      <c r="FJ31" s="231"/>
      <c r="FK31" s="231"/>
      <c r="FL31" s="231"/>
      <c r="FM31" s="231"/>
      <c r="FN31" s="231"/>
      <c r="FO31" s="231"/>
      <c r="FP31" s="231"/>
      <c r="FQ31" s="231"/>
      <c r="FR31" s="231"/>
      <c r="FS31" s="231"/>
      <c r="FT31" s="231"/>
      <c r="FU31" s="231"/>
      <c r="FV31" s="231"/>
      <c r="FW31" s="231"/>
      <c r="FX31" s="231"/>
      <c r="FY31" s="231"/>
      <c r="FZ31" s="231"/>
      <c r="GA31" s="231"/>
      <c r="GB31" s="231"/>
      <c r="GC31" s="231"/>
      <c r="GD31" s="231"/>
      <c r="GE31" s="231"/>
      <c r="GF31" s="231"/>
      <c r="GG31" s="231"/>
      <c r="GH31" s="231"/>
      <c r="GI31" s="231"/>
      <c r="GJ31" s="231"/>
      <c r="GK31" s="231"/>
      <c r="GL31" s="231"/>
      <c r="GM31" s="231"/>
      <c r="GN31" s="231"/>
      <c r="GO31" s="231"/>
      <c r="GP31" s="231"/>
      <c r="GQ31" s="231"/>
      <c r="GR31" s="231"/>
      <c r="GS31" s="231"/>
      <c r="GT31" s="231"/>
      <c r="GU31" s="231"/>
      <c r="GV31" s="231"/>
      <c r="GW31" s="231"/>
      <c r="GX31" s="231"/>
      <c r="GY31" s="231"/>
      <c r="GZ31" s="231"/>
      <c r="HA31" s="231"/>
      <c r="HB31" s="231"/>
      <c r="HC31" s="231"/>
      <c r="HD31" s="231"/>
      <c r="HE31" s="231"/>
      <c r="HF31" s="231"/>
      <c r="HG31" s="231"/>
      <c r="HH31" s="231"/>
      <c r="HI31" s="231"/>
      <c r="HJ31" s="231"/>
      <c r="HK31" s="231"/>
      <c r="HL31" s="231"/>
      <c r="HM31" s="231"/>
      <c r="HN31" s="231"/>
      <c r="HO31" s="231"/>
      <c r="HP31" s="231"/>
      <c r="HQ31" s="231"/>
      <c r="HR31" s="231"/>
      <c r="HS31" s="231"/>
      <c r="HT31" s="231"/>
      <c r="HU31" s="231"/>
      <c r="HV31" s="231"/>
      <c r="HW31" s="231"/>
      <c r="HX31" s="231"/>
      <c r="HY31" s="231"/>
      <c r="HZ31" s="231"/>
      <c r="IA31" s="231"/>
      <c r="IB31" s="231"/>
      <c r="IC31" s="231"/>
      <c r="ID31" s="231"/>
      <c r="IE31" s="231"/>
      <c r="IF31" s="231"/>
      <c r="IG31" s="231"/>
      <c r="IH31" s="231"/>
      <c r="II31" s="231"/>
      <c r="IJ31" s="231"/>
      <c r="IK31" s="231"/>
      <c r="IL31" s="231"/>
      <c r="IM31" s="231"/>
      <c r="IN31" s="231"/>
      <c r="IO31" s="231"/>
      <c r="IP31" s="231"/>
      <c r="IQ31" s="231"/>
      <c r="IR31" s="231"/>
      <c r="IS31" s="231"/>
      <c r="IT31" s="231"/>
      <c r="IU31" s="231"/>
      <c r="IV31" s="231"/>
      <c r="IW31" s="231"/>
    </row>
    <row r="32" customFormat="false" ht="12" hidden="false" customHeight="false" outlineLevel="0" collapsed="false">
      <c r="A32" s="290" t="s">
        <v>74</v>
      </c>
      <c r="B32" s="291" t="n">
        <f aca="true" t="array" ref="B32:B32">SUM(IF((DelPoint="PV")*IF((DType="firm")+(DType="econ")&gt;0,1,0)*(OFFSET(DelPoint,0,B3+2)&gt;0),OFFSET(DelPoint,0,B3+2),0))</f>
        <v>0</v>
      </c>
      <c r="C32" s="291" t="n">
        <f aca="true" t="array" ref="C32:C32">SUM(IF((DelPoint="PV")*IF((DType="firm")+(DType="econ")&gt;0,1,0)*(OFFSET(DelPoint,0,C3+2)&gt;0),OFFSET(DelPoint,0,C3+2),0))</f>
        <v>0</v>
      </c>
      <c r="D32" s="291" t="n">
        <f aca="true" t="array" ref="D32:D32">SUM(IF((DelPoint="PV")*IF((DType="firm")+(DType="econ")&gt;0,1,0)*(OFFSET(DelPoint,0,D3+2)&gt;0),OFFSET(DelPoint,0,D3+2),0))</f>
        <v>0</v>
      </c>
      <c r="E32" s="291" t="n">
        <f aca="true" t="array" ref="E32:E32">SUM(IF((DelPoint="PV")*IF((DType="firm")+(DType="econ")&gt;0,1,0)*(OFFSET(DelPoint,0,E3+2)&gt;0),OFFSET(DelPoint,0,E3+2),0))</f>
        <v>0</v>
      </c>
      <c r="F32" s="291" t="n">
        <f aca="true" t="array" ref="F32:F32">SUM(IF((DelPoint="PV")*IF((DType="firm")+(DType="econ")&gt;0,1,0)*(OFFSET(DelPoint,0,F3+2)&gt;0),OFFSET(DelPoint,0,F3+2),0))</f>
        <v>0</v>
      </c>
      <c r="G32" s="291" t="n">
        <f aca="true" t="array" ref="G32:G32">SUM(IF((DelPoint="PV")*IF((DType="firm")+(DType="econ")&gt;0,1,0)*(OFFSET(DelPoint,0,G3+2)&gt;0),OFFSET(DelPoint,0,G3+2),0))</f>
        <v>0</v>
      </c>
      <c r="H32" s="291" t="n">
        <f aca="true" t="array" ref="H32:H32">SUM(IF((DelPoint="PV")*IF((DType="firm")+(DType="econ")&gt;0,1,0)*(OFFSET(DelPoint,0,H3+2)&gt;0),OFFSET(DelPoint,0,H3+2),0))</f>
        <v>0</v>
      </c>
      <c r="I32" s="291" t="n">
        <f aca="true" t="array" ref="I32:I32">SUM(IF((DelPoint="PV")*IF((DType="firm")+(DType="econ")&gt;0,1,0)*(OFFSET(DelPoint,0,I3+2)&gt;0),OFFSET(DelPoint,0,I3+2),0))</f>
        <v>40</v>
      </c>
      <c r="J32" s="291" t="n">
        <f aca="true" t="array" ref="J32:J32">SUM(IF((DelPoint="PV")*IF((DType="firm")+(DType="econ")&gt;0,1,0)*(OFFSET(DelPoint,0,J3+2)&gt;0),OFFSET(DelPoint,0,J3+2),0))</f>
        <v>115</v>
      </c>
      <c r="K32" s="291" t="n">
        <f aca="true" t="array" ref="K32:K32">SUM(IF((DelPoint="PV")*IF((DType="firm")+(DType="econ")&gt;0,1,0)*(OFFSET(DelPoint,0,K3+2)&gt;0),OFFSET(DelPoint,0,K3+2),0))</f>
        <v>100</v>
      </c>
      <c r="L32" s="291" t="n">
        <f aca="true" t="array" ref="L32:L32">SUM(IF((DelPoint="PV")*IF((DType="firm")+(DType="econ")&gt;0,1,0)*(OFFSET(DelPoint,0,L3+2)&gt;0),OFFSET(DelPoint,0,L3+2),0))</f>
        <v>100</v>
      </c>
      <c r="M32" s="291" t="n">
        <f aca="true" t="array" ref="M32:M32">SUM(IF((DelPoint="PV")*IF((DType="firm")+(DType="econ")&gt;0,1,0)*(OFFSET(DelPoint,0,M3+2)&gt;0),OFFSET(DelPoint,0,M3+2),0))</f>
        <v>100</v>
      </c>
      <c r="N32" s="291" t="n">
        <f aca="true" t="array" ref="N32:N32">SUM(IF((DelPoint="PV")*IF((DType="firm")+(DType="econ")&gt;0,1,0)*(OFFSET(DelPoint,0,N3+2)&gt;0),OFFSET(DelPoint,0,N3+2),0))</f>
        <v>100</v>
      </c>
      <c r="O32" s="291" t="n">
        <f aca="true" t="array" ref="O32:O32">SUM(IF((DelPoint="PV")*IF((DType="firm")+(DType="econ")&gt;0,1,0)*(OFFSET(DelPoint,0,O3+2)&gt;0),OFFSET(DelPoint,0,O3+2),0))</f>
        <v>100</v>
      </c>
      <c r="P32" s="291" t="n">
        <f aca="true" t="array" ref="P32:P32">SUM(IF((DelPoint="PV")*IF((DType="firm")+(DType="econ")&gt;0,1,0)*(OFFSET(DelPoint,0,P3+2)&gt;0),OFFSET(DelPoint,0,P3+2),0))</f>
        <v>95</v>
      </c>
      <c r="Q32" s="291" t="n">
        <f aca="true" t="array" ref="Q32:Q32">SUM(IF((DelPoint="PV")*IF((DType="firm")+(DType="econ")&gt;0,1,0)*(OFFSET(DelPoint,0,Q3+2)&gt;0),OFFSET(DelPoint,0,Q3+2),0))</f>
        <v>95</v>
      </c>
      <c r="R32" s="291" t="n">
        <f aca="true" t="array" ref="R32:R32">SUM(IF((DelPoint="PV")*IF((DType="firm")+(DType="econ")&gt;0,1,0)*(OFFSET(DelPoint,0,R3+2)&gt;0),OFFSET(DelPoint,0,R3+2),0))</f>
        <v>110</v>
      </c>
      <c r="S32" s="291" t="n">
        <f aca="true" t="array" ref="S32:S32">SUM(IF((DelPoint="PV")*IF((DType="firm")+(DType="econ")&gt;0,1,0)*(OFFSET(DelPoint,0,S3+2)&gt;0),OFFSET(DelPoint,0,S3+2),0))</f>
        <v>100</v>
      </c>
      <c r="T32" s="291" t="n">
        <f aca="true" t="array" ref="T32:T32">SUM(IF((DelPoint="PV")*IF((DType="firm")+(DType="econ")&gt;0,1,0)*(OFFSET(DelPoint,0,T3+2)&gt;0),OFFSET(DelPoint,0,T3+2),0))</f>
        <v>50</v>
      </c>
      <c r="U32" s="291" t="n">
        <f aca="true" t="array" ref="U32:U32">SUM(IF((DelPoint="PV")*IF((DType="firm")+(DType="econ")&gt;0,1,0)*(OFFSET(DelPoint,0,U3+2)&gt;0),OFFSET(DelPoint,0,U3+2),0))</f>
        <v>50</v>
      </c>
      <c r="V32" s="291" t="n">
        <f aca="true" t="array" ref="V32:V32">SUM(IF((DelPoint="PV")*IF((DType="firm")+(DType="econ")&gt;0,1,0)*(OFFSET(DelPoint,0,V3+2)&gt;0),OFFSET(DelPoint,0,V3+2),0))</f>
        <v>50</v>
      </c>
      <c r="W32" s="291" t="n">
        <f aca="true" t="array" ref="W32:W32">SUM(IF((DelPoint="PV")*IF((DType="firm")+(DType="econ")&gt;0,1,0)*(OFFSET(DelPoint,0,W3+2)&gt;0),OFFSET(DelPoint,0,W3+2),0))</f>
        <v>65</v>
      </c>
      <c r="X32" s="291" t="n">
        <f aca="true" t="array" ref="X32:X32">SUM(IF((DelPoint="PV")*IF((DType="firm")+(DType="econ")&gt;0,1,0)*(OFFSET(DelPoint,0,X3+2)&gt;0),OFFSET(DelPoint,0,X3+2),0))</f>
        <v>50</v>
      </c>
      <c r="Y32" s="292" t="n">
        <f aca="true" t="array" ref="Y32:Y32">SUM(IF((DelPoint="PV")*IF((DType="firm")+(DType="econ")&gt;0,1,0)*(OFFSET(DelPoint,0,Y3+2)&gt;0),OFFSET(DelPoint,0,Y3+2),0))</f>
        <v>0</v>
      </c>
      <c r="Z32" s="229"/>
      <c r="AA32" s="230"/>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1"/>
      <c r="CP32" s="231"/>
      <c r="CQ32" s="231"/>
      <c r="CR32" s="231"/>
      <c r="CS32" s="231"/>
      <c r="CT32" s="231"/>
      <c r="CU32" s="231"/>
      <c r="CV32" s="231"/>
      <c r="CW32" s="231"/>
      <c r="CX32" s="231"/>
      <c r="CY32" s="231"/>
      <c r="CZ32" s="231"/>
      <c r="DA32" s="231"/>
      <c r="DB32" s="231"/>
      <c r="DC32" s="231"/>
      <c r="DD32" s="231"/>
      <c r="DE32" s="231"/>
      <c r="DF32" s="231"/>
      <c r="DG32" s="231"/>
      <c r="DH32" s="231"/>
      <c r="DI32" s="231"/>
      <c r="DJ32" s="231"/>
      <c r="DK32" s="231"/>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1"/>
      <c r="FX32" s="231"/>
      <c r="FY32" s="231"/>
      <c r="FZ32" s="231"/>
      <c r="GA32" s="231"/>
      <c r="GB32" s="231"/>
      <c r="GC32" s="231"/>
      <c r="GD32" s="231"/>
      <c r="GE32" s="231"/>
      <c r="GF32" s="231"/>
      <c r="GG32" s="231"/>
      <c r="GH32" s="231"/>
      <c r="GI32" s="231"/>
      <c r="GJ32" s="231"/>
      <c r="GK32" s="231"/>
      <c r="GL32" s="231"/>
      <c r="GM32" s="231"/>
      <c r="GN32" s="231"/>
      <c r="GO32" s="231"/>
      <c r="GP32" s="231"/>
      <c r="GQ32" s="231"/>
      <c r="GR32" s="231"/>
      <c r="GS32" s="231"/>
      <c r="GT32" s="231"/>
      <c r="GU32" s="231"/>
      <c r="GV32" s="231"/>
      <c r="GW32" s="231"/>
      <c r="GX32" s="231"/>
      <c r="GY32" s="231"/>
      <c r="GZ32" s="231"/>
      <c r="HA32" s="231"/>
      <c r="HB32" s="231"/>
      <c r="HC32" s="231"/>
      <c r="HD32" s="231"/>
      <c r="HE32" s="231"/>
      <c r="HF32" s="231"/>
      <c r="HG32" s="231"/>
      <c r="HH32" s="231"/>
      <c r="HI32" s="231"/>
      <c r="HJ32" s="231"/>
      <c r="HK32" s="231"/>
      <c r="HL32" s="231"/>
      <c r="HM32" s="231"/>
      <c r="HN32" s="231"/>
      <c r="HO32" s="231"/>
      <c r="HP32" s="231"/>
      <c r="HQ32" s="231"/>
      <c r="HR32" s="231"/>
      <c r="HS32" s="231"/>
      <c r="HT32" s="231"/>
      <c r="HU32" s="231"/>
      <c r="HV32" s="231"/>
      <c r="HW32" s="231"/>
      <c r="HX32" s="231"/>
      <c r="HY32" s="231"/>
      <c r="HZ32" s="231"/>
      <c r="IA32" s="231"/>
      <c r="IB32" s="231"/>
      <c r="IC32" s="231"/>
      <c r="ID32" s="231"/>
      <c r="IE32" s="231"/>
      <c r="IF32" s="231"/>
      <c r="IG32" s="231"/>
      <c r="IH32" s="231"/>
      <c r="II32" s="231"/>
      <c r="IJ32" s="231"/>
      <c r="IK32" s="231"/>
      <c r="IL32" s="231"/>
      <c r="IM32" s="231"/>
      <c r="IN32" s="231"/>
      <c r="IO32" s="231"/>
      <c r="IP32" s="231"/>
      <c r="IQ32" s="231"/>
      <c r="IR32" s="231"/>
      <c r="IS32" s="231"/>
      <c r="IT32" s="231"/>
      <c r="IU32" s="231"/>
      <c r="IV32" s="231"/>
      <c r="IW32" s="231"/>
    </row>
    <row r="33" customFormat="false" ht="12" hidden="false" customHeight="false" outlineLevel="0" collapsed="false">
      <c r="A33" s="293" t="s">
        <v>58</v>
      </c>
      <c r="B33" s="256" t="n">
        <f aca="true" t="array" ref="B33:B33">SUM(IF((DelPoint="hidalgo")*(DType="pre")*(OFFSET(DelPoint,0,B3+2)&gt;0),OFFSET(DelPoint,0,B3+2),0))</f>
        <v>0</v>
      </c>
      <c r="C33" s="294" t="n">
        <f aca="true" t="array" ref="C33:C33">SUM(IF((DelPoint="hidalgo")*(DType="pre")*(OFFSET(DelPoint,0,C3+2)&gt;0),OFFSET(DelPoint,0,C3+2),0))</f>
        <v>0</v>
      </c>
      <c r="D33" s="294"/>
      <c r="E33" s="294" t="n">
        <f aca="true" t="array" ref="E33:E33">SUM(IF((DelPoint="hidalgo")*(DType="pre")*(OFFSET(DelPoint,0,E3+2)&gt;0),OFFSET(DelPoint,0,E3+2),0))</f>
        <v>0</v>
      </c>
      <c r="F33" s="294" t="n">
        <f aca="true" t="array" ref="F33:F33">SUM(IF((DelPoint="hidalgo")*(DType="pre")*(OFFSET(DelPoint,0,F3+2)&gt;0),OFFSET(DelPoint,0,F3+2),0))</f>
        <v>0</v>
      </c>
      <c r="G33" s="294" t="n">
        <f aca="true" t="array" ref="G33:G33">SUM(IF((DelPoint="hidalgo")*(DType="pre")*(OFFSET(DelPoint,0,G3+2)&gt;0),OFFSET(DelPoint,0,G3+2),0))</f>
        <v>0</v>
      </c>
      <c r="H33" s="294" t="n">
        <f aca="true" t="array" ref="H33:H33">SUM(IF((DelPoint="hidalgo")*(DType="pre")*(OFFSET(DelPoint,0,H3+2)&gt;0),OFFSET(DelPoint,0,H3+2),0))</f>
        <v>0</v>
      </c>
      <c r="I33" s="295" t="n">
        <f aca="true" t="array" ref="I33:I33">SUM(IF((DelPoint="4C")*(DType="pre")*(OFFSET(DelPoint,0,I9+2)&gt;0),OFFSET(DelPoint,0,I9+2),0))</f>
        <v>0</v>
      </c>
      <c r="J33" s="296" t="n">
        <f aca="true" t="array" ref="J33:J33">SUM(IF((DelPoint="hidalgo")*(DType="pre")*(OFFSET(DelPoint,0,J3+2)&gt;0),OFFSET(DelPoint,0,J3+2),0))</f>
        <v>0</v>
      </c>
      <c r="K33" s="296" t="n">
        <f aca="true" t="array" ref="K33:K33">SUM(IF((DelPoint="hidalgo")*(DType="pre")*(OFFSET(DelPoint,0,K3+2)&gt;0),OFFSET(DelPoint,0,K3+2),0))</f>
        <v>0</v>
      </c>
      <c r="L33" s="296" t="n">
        <f aca="true" t="array" ref="L33:L33">SUM(IF((DelPoint="hidalgo")*(DType="pre")*(OFFSET(DelPoint,0,L3+2)&gt;0),OFFSET(DelPoint,0,L3+2),0))</f>
        <v>0</v>
      </c>
      <c r="M33" s="296" t="n">
        <f aca="true" t="array" ref="M33:M33">SUM(IF((DelPoint="hidalgo")*(DType="pre")*(OFFSET(DelPoint,0,M3+2)&gt;0),OFFSET(DelPoint,0,M3+2),0))</f>
        <v>0</v>
      </c>
      <c r="N33" s="296" t="n">
        <f aca="true" t="array" ref="N33:N33">SUM(IF((DelPoint="hidalgo")*(DType="pre")*(OFFSET(DelPoint,0,N3+2)&gt;0),OFFSET(DelPoint,0,N3+2),0))</f>
        <v>0</v>
      </c>
      <c r="O33" s="296" t="n">
        <f aca="true" t="array" ref="O33:O33">SUM(IF((DelPoint="hidalgo")*(DType="pre")*(OFFSET(DelPoint,0,O3+2)&gt;0),OFFSET(DelPoint,0,O3+2),0))</f>
        <v>0</v>
      </c>
      <c r="P33" s="296" t="n">
        <f aca="true" t="array" ref="P33:P33">SUM(IF((DelPoint="hidalgo")*(DType="pre")*(OFFSET(DelPoint,0,P3+2)&gt;0),OFFSET(DelPoint,0,P3+2),0))</f>
        <v>0</v>
      </c>
      <c r="Q33" s="296" t="n">
        <f aca="true" t="array" ref="Q33:Q33">SUM(IF((DelPoint="hidalgo")*(DType="pre")*(OFFSET(DelPoint,0,Q3+2)&gt;0),OFFSET(DelPoint,0,Q3+2),0))</f>
        <v>0</v>
      </c>
      <c r="R33" s="296" t="n">
        <f aca="true" t="array" ref="R33:R33">SUM(IF((DelPoint="hidalgo")*(DType="pre")*(OFFSET(DelPoint,0,R3+2)&gt;0),OFFSET(DelPoint,0,R3+2),0))</f>
        <v>0</v>
      </c>
      <c r="S33" s="296" t="n">
        <f aca="true" t="array" ref="S33:S33">SUM(IF((DelPoint="hidalgo")*(DType="pre")*(OFFSET(DelPoint,0,S3+2)&gt;0),OFFSET(DelPoint,0,S3+2),0))</f>
        <v>0</v>
      </c>
      <c r="T33" s="296" t="n">
        <f aca="true" t="array" ref="T33:T33">SUM(IF((DelPoint="hidalgo")*(DType="pre")*(OFFSET(DelPoint,0,T3+2)&gt;0),OFFSET(DelPoint,0,T3+2),0))</f>
        <v>0</v>
      </c>
      <c r="U33" s="296" t="n">
        <f aca="true" t="array" ref="U33:U33">SUM(IF((DelPoint="hidalgo")*(DType="pre")*(OFFSET(DelPoint,0,U3+2)&gt;0),OFFSET(DelPoint,0,U3+2),0))</f>
        <v>0</v>
      </c>
      <c r="V33" s="296" t="n">
        <f aca="true" t="array" ref="V33:V33">SUM(IF((DelPoint="hidalgo")*(DType="pre")*(OFFSET(DelPoint,0,V3+2)&gt;0),OFFSET(DelPoint,0,V3+2),0))</f>
        <v>0</v>
      </c>
      <c r="W33" s="296" t="n">
        <f aca="true" t="array" ref="W33:W33">SUM(IF((DelPoint="hidalgo")*(DType="pre")*(OFFSET(DelPoint,0,W3+2)&gt;0),OFFSET(DelPoint,0,W3+2),0))</f>
        <v>0</v>
      </c>
      <c r="X33" s="296" t="n">
        <f aca="true" t="array" ref="X33:X33">SUM(IF((DelPoint="hidalgo")*(DType="pre")*(OFFSET(DelPoint,0,X3+2)&gt;0),OFFSET(DelPoint,0,X3+2),0))</f>
        <v>0</v>
      </c>
      <c r="Y33" s="297" t="n">
        <f aca="true" t="array" ref="Y33:Y33">SUM(IF((DelPoint="hidalgo")*(DType="pre")*(OFFSET(DelPoint,0,Y3+2)&gt;0),OFFSET(DelPoint,0,Y3+2),0))</f>
        <v>0</v>
      </c>
      <c r="Z33" s="229"/>
      <c r="AA33" s="230"/>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C33" s="231"/>
      <c r="CD33" s="231"/>
      <c r="CE33" s="231"/>
      <c r="CF33" s="231"/>
      <c r="CG33" s="231"/>
      <c r="CH33" s="231"/>
      <c r="CI33" s="231"/>
      <c r="CJ33" s="231"/>
      <c r="CK33" s="231"/>
      <c r="CL33" s="231"/>
      <c r="CM33" s="231"/>
      <c r="CN33" s="231"/>
      <c r="CO33" s="231"/>
      <c r="CP33" s="231"/>
      <c r="CQ33" s="231"/>
      <c r="CR33" s="231"/>
      <c r="CS33" s="231"/>
      <c r="CT33" s="231"/>
      <c r="CU33" s="231"/>
      <c r="CV33" s="231"/>
      <c r="CW33" s="231"/>
      <c r="CX33" s="231"/>
      <c r="CY33" s="231"/>
      <c r="CZ33" s="231"/>
      <c r="DA33" s="231"/>
      <c r="DB33" s="231"/>
      <c r="DC33" s="231"/>
      <c r="DD33" s="231"/>
      <c r="DE33" s="231"/>
      <c r="DF33" s="231"/>
      <c r="DG33" s="231"/>
      <c r="DH33" s="231"/>
      <c r="DI33" s="231"/>
      <c r="DJ33" s="231"/>
      <c r="DK33" s="231"/>
      <c r="DL33" s="231"/>
      <c r="DM33" s="231"/>
      <c r="DN33" s="231"/>
      <c r="DO33" s="231"/>
      <c r="DP33" s="231"/>
      <c r="DQ33" s="231"/>
      <c r="DR33" s="231"/>
      <c r="DS33" s="231"/>
      <c r="DT33" s="231"/>
      <c r="DU33" s="231"/>
      <c r="DV33" s="231"/>
      <c r="DW33" s="231"/>
      <c r="DX33" s="231"/>
      <c r="DY33" s="231"/>
      <c r="DZ33" s="231"/>
      <c r="EA33" s="231"/>
      <c r="EB33" s="231"/>
      <c r="EC33" s="231"/>
      <c r="ED33" s="231"/>
      <c r="EE33" s="231"/>
      <c r="EF33" s="231"/>
      <c r="EG33" s="231"/>
      <c r="EH33" s="231"/>
      <c r="EI33" s="231"/>
      <c r="EJ33" s="231"/>
      <c r="EK33" s="231"/>
      <c r="EL33" s="231"/>
      <c r="EM33" s="231"/>
      <c r="EN33" s="231"/>
      <c r="EO33" s="231"/>
      <c r="EP33" s="231"/>
      <c r="EQ33" s="231"/>
      <c r="ER33" s="231"/>
      <c r="ES33" s="231"/>
      <c r="ET33" s="231"/>
      <c r="EU33" s="231"/>
      <c r="EV33" s="231"/>
      <c r="EW33" s="231"/>
      <c r="EX33" s="231"/>
      <c r="EY33" s="231"/>
      <c r="EZ33" s="231"/>
      <c r="FA33" s="231"/>
      <c r="FB33" s="231"/>
      <c r="FC33" s="231"/>
      <c r="FD33" s="231"/>
      <c r="FE33" s="231"/>
      <c r="FF33" s="231"/>
      <c r="FG33" s="231"/>
      <c r="FH33" s="231"/>
      <c r="FI33" s="231"/>
      <c r="FJ33" s="231"/>
      <c r="FK33" s="231"/>
      <c r="FL33" s="231"/>
      <c r="FM33" s="231"/>
      <c r="FN33" s="231"/>
      <c r="FO33" s="231"/>
      <c r="FP33" s="231"/>
      <c r="FQ33" s="231"/>
      <c r="FR33" s="231"/>
      <c r="FS33" s="231"/>
      <c r="FT33" s="231"/>
      <c r="FU33" s="231"/>
      <c r="FV33" s="231"/>
      <c r="FW33" s="231"/>
      <c r="FX33" s="231"/>
      <c r="FY33" s="231"/>
      <c r="FZ33" s="231"/>
      <c r="GA33" s="231"/>
      <c r="GB33" s="231"/>
      <c r="GC33" s="231"/>
      <c r="GD33" s="231"/>
      <c r="GE33" s="231"/>
      <c r="GF33" s="231"/>
      <c r="GG33" s="231"/>
      <c r="GH33" s="231"/>
      <c r="GI33" s="231"/>
      <c r="GJ33" s="231"/>
      <c r="GK33" s="231"/>
      <c r="GL33" s="231"/>
      <c r="GM33" s="231"/>
      <c r="GN33" s="231"/>
      <c r="GO33" s="231"/>
      <c r="GP33" s="231"/>
      <c r="GQ33" s="231"/>
      <c r="GR33" s="231"/>
      <c r="GS33" s="231"/>
      <c r="GT33" s="231"/>
      <c r="GU33" s="231"/>
      <c r="GV33" s="231"/>
      <c r="GW33" s="231"/>
      <c r="GX33" s="231"/>
      <c r="GY33" s="231"/>
      <c r="GZ33" s="231"/>
      <c r="HA33" s="231"/>
      <c r="HB33" s="231"/>
      <c r="HC33" s="231"/>
      <c r="HD33" s="231"/>
      <c r="HE33" s="231"/>
      <c r="HF33" s="231"/>
      <c r="HG33" s="231"/>
      <c r="HH33" s="231"/>
      <c r="HI33" s="231"/>
      <c r="HJ33" s="231"/>
      <c r="HK33" s="231"/>
      <c r="HL33" s="231"/>
      <c r="HM33" s="231"/>
      <c r="HN33" s="231"/>
      <c r="HO33" s="231"/>
      <c r="HP33" s="231"/>
      <c r="HQ33" s="231"/>
      <c r="HR33" s="231"/>
      <c r="HS33" s="231"/>
      <c r="HT33" s="231"/>
      <c r="HU33" s="231"/>
      <c r="HV33" s="231"/>
      <c r="HW33" s="231"/>
      <c r="HX33" s="231"/>
      <c r="HY33" s="231"/>
      <c r="HZ33" s="231"/>
      <c r="IA33" s="231"/>
      <c r="IB33" s="231"/>
      <c r="IC33" s="231"/>
      <c r="ID33" s="231"/>
      <c r="IE33" s="231"/>
      <c r="IF33" s="231"/>
      <c r="IG33" s="231"/>
      <c r="IH33" s="231"/>
      <c r="II33" s="231"/>
      <c r="IJ33" s="231"/>
      <c r="IK33" s="231"/>
      <c r="IL33" s="231"/>
      <c r="IM33" s="231"/>
      <c r="IN33" s="231"/>
      <c r="IO33" s="231"/>
      <c r="IP33" s="231"/>
      <c r="IQ33" s="231"/>
      <c r="IR33" s="231"/>
      <c r="IS33" s="231"/>
      <c r="IT33" s="231"/>
      <c r="IU33" s="231"/>
      <c r="IV33" s="231"/>
      <c r="IW33" s="231"/>
    </row>
    <row r="34" customFormat="false" ht="12.75" hidden="false" customHeight="false" outlineLevel="0" collapsed="false">
      <c r="A34" s="298" t="s">
        <v>59</v>
      </c>
      <c r="B34" s="299" t="n">
        <f aca="true" t="array" ref="B34:B34">SUM(IF((DelPoint="hidalgo")*IF((DType="firm")+(DType="econ")&gt;0,1,0)*(OFFSET(DelPoint,0,B3+2)&gt;0),OFFSET(DelPoint,0,B3+2),0))</f>
        <v>0</v>
      </c>
      <c r="C34" s="300" t="n">
        <f aca="true" t="array" ref="C34:C34">SUM(IF((DelPoint="hidalgo")*IF((DType="firm")+(DType="econ")&gt;0,1,0)*(OFFSET(DelPoint,0,C3+2)&gt;0),OFFSET(DelPoint,0,C3+2),0))</f>
        <v>0</v>
      </c>
      <c r="D34" s="299" t="n">
        <f aca="true" t="array" ref="D34:D34">SUM(IF((DelPoint="hidalgo")*IF((DType="firm")+(DType="econ")&gt;0,1,0)*(OFFSET(DelPoint,0,D3+2)&gt;0),OFFSET(DelPoint,0,D3+2),0))</f>
        <v>0</v>
      </c>
      <c r="E34" s="299" t="n">
        <f aca="true" t="array" ref="E34:E34">SUM(IF((DelPoint="hidalgo")*IF((DType="firm")+(DType="econ")&gt;0,1,0)*(OFFSET(DelPoint,0,E3+2)&gt;0),OFFSET(DelPoint,0,E3+2),0))</f>
        <v>0</v>
      </c>
      <c r="F34" s="299" t="n">
        <f aca="true" t="array" ref="F34:F34">SUM(IF((DelPoint="hidalgo")*IF((DType="firm")+(DType="econ")&gt;0,1,0)*(OFFSET(DelPoint,0,F3+2)&gt;0),OFFSET(DelPoint,0,F3+2),0))</f>
        <v>0</v>
      </c>
      <c r="G34" s="299" t="n">
        <f aca="true" t="array" ref="G34:G34">SUM(IF((DelPoint="hidalgo")*IF((DType="firm")+(DType="econ")&gt;0,1,0)*(OFFSET(DelPoint,0,G3+2)&gt;0),OFFSET(DelPoint,0,G3+2),0))</f>
        <v>0</v>
      </c>
      <c r="H34" s="299" t="n">
        <f aca="true" t="array" ref="H34:H34">SUM(IF((DelPoint="hidalgo")*IF((DType="firm")+(DType="econ")&gt;0,1,0)*(OFFSET(DelPoint,0,H3+2)&gt;0),OFFSET(DelPoint,0,H3+2),0))</f>
        <v>0</v>
      </c>
      <c r="I34" s="299" t="n">
        <f aca="true" t="array" ref="I34:I34">SUM(IF((DelPoint="hidalgo")*IF((DType="firm")+(DType="econ")&gt;0,1,0)*(OFFSET(DelPoint,0,I3+2)&gt;0),OFFSET(DelPoint,0,I3+2),0))</f>
        <v>0</v>
      </c>
      <c r="J34" s="299" t="n">
        <f aca="true" t="array" ref="J34:J34">SUM(IF((DelPoint="hidalgo")*IF((DType="firm")+(DType="econ")&gt;0,1,0)*(OFFSET(DelPoint,0,J3+2)&gt;0),OFFSET(DelPoint,0,J3+2),0))</f>
        <v>0</v>
      </c>
      <c r="K34" s="299" t="n">
        <f aca="true" t="array" ref="K34:K34">SUM(IF((DelPoint="hidalgo")*IF((DType="firm")+(DType="econ")&gt;0,1,0)*(OFFSET(DelPoint,0,K3+2)&gt;0),OFFSET(DelPoint,0,K3+2),0))</f>
        <v>0</v>
      </c>
      <c r="L34" s="299" t="n">
        <f aca="true" t="array" ref="L34:L34">SUM(IF((DelPoint="hidalgo")*IF((DType="firm")+(DType="econ")&gt;0,1,0)*(OFFSET(DelPoint,0,L3+2)&gt;0),OFFSET(DelPoint,0,L3+2),0))</f>
        <v>0</v>
      </c>
      <c r="M34" s="299" t="n">
        <f aca="true" t="array" ref="M34:M34">SUM(IF((DelPoint="hidalgo")*IF((DType="firm")+(DType="econ")&gt;0,1,0)*(OFFSET(DelPoint,0,M3+2)&gt;0),OFFSET(DelPoint,0,M3+2),0))</f>
        <v>0</v>
      </c>
      <c r="N34" s="299" t="n">
        <f aca="true" t="array" ref="N34:N34">SUM(IF((DelPoint="hidalgo")*IF((DType="firm")+(DType="econ")&gt;0,1,0)*(OFFSET(DelPoint,0,N3+2)&gt;0),OFFSET(DelPoint,0,N3+2),0))</f>
        <v>0</v>
      </c>
      <c r="O34" s="299" t="n">
        <f aca="true" t="array" ref="O34:O34">SUM(IF((DelPoint="hidalgo")*IF((DType="firm")+(DType="econ")&gt;0,1,0)*(OFFSET(DelPoint,0,O3+2)&gt;0),OFFSET(DelPoint,0,O3+2),0))</f>
        <v>0</v>
      </c>
      <c r="P34" s="299" t="n">
        <f aca="true" t="array" ref="P34:P34">SUM(IF((DelPoint="hidalgo")*IF((DType="firm")+(DType="econ")&gt;0,1,0)*(OFFSET(DelPoint,0,P3+2)&gt;0),OFFSET(DelPoint,0,P3+2),0))</f>
        <v>0</v>
      </c>
      <c r="Q34" s="299" t="n">
        <f aca="true" t="array" ref="Q34:Q34">SUM(IF((DelPoint="hidalgo")*IF((DType="firm")+(DType="econ")&gt;0,1,0)*(OFFSET(DelPoint,0,Q3+2)&gt;0),OFFSET(DelPoint,0,Q3+2),0))</f>
        <v>0</v>
      </c>
      <c r="R34" s="299" t="n">
        <f aca="true" t="array" ref="R34:R34">SUM(IF((DelPoint="hidalgo")*IF((DType="firm")+(DType="econ")&gt;0,1,0)*(OFFSET(DelPoint,0,R3+2)&gt;0),OFFSET(DelPoint,0,R3+2),0))</f>
        <v>0</v>
      </c>
      <c r="S34" s="299" t="n">
        <f aca="true" t="array" ref="S34:S34">SUM(IF((DelPoint="hidalgo")*IF((DType="firm")+(DType="econ")&gt;0,1,0)*(OFFSET(DelPoint,0,S3+2)&gt;0),OFFSET(DelPoint,0,S3+2),0))</f>
        <v>0</v>
      </c>
      <c r="T34" s="299" t="n">
        <f aca="true" t="array" ref="T34:T34">SUM(IF((DelPoint="hidalgo")*IF((DType="firm")+(DType="econ")&gt;0,1,0)*(OFFSET(DelPoint,0,T3+2)&gt;0),OFFSET(DelPoint,0,T3+2),0))</f>
        <v>0</v>
      </c>
      <c r="U34" s="299" t="n">
        <f aca="true" t="array" ref="U34:U34">SUM(IF((DelPoint="hidalgo")*IF((DType="firm")+(DType="econ")&gt;0,1,0)*(OFFSET(DelPoint,0,U3+2)&gt;0),OFFSET(DelPoint,0,U3+2),0))</f>
        <v>0</v>
      </c>
      <c r="V34" s="299" t="n">
        <f aca="true" t="array" ref="V34:V34">SUM(IF((DelPoint="hidalgo")*IF((DType="firm")+(DType="econ")&gt;0,1,0)*(OFFSET(DelPoint,0,V3+2)&gt;0),OFFSET(DelPoint,0,V3+2),0))</f>
        <v>0</v>
      </c>
      <c r="W34" s="299" t="n">
        <f aca="true" t="array" ref="W34:W34">SUM(IF((DelPoint="hidalgo")*IF((DType="firm")+(DType="econ")&gt;0,1,0)*(OFFSET(DelPoint,0,W3+2)&gt;0),OFFSET(DelPoint,0,W3+2),0))</f>
        <v>0</v>
      </c>
      <c r="X34" s="299" t="n">
        <f aca="true" t="array" ref="X34:X34">SUM(IF((DelPoint="hidalgo")*IF((DType="firm")+(DType="econ")&gt;0,1,0)*(OFFSET(DelPoint,0,X3+2)&gt;0),OFFSET(DelPoint,0,X3+2),0))</f>
        <v>0</v>
      </c>
      <c r="Y34" s="301" t="n">
        <f aca="true" t="array" ref="Y34:Y34">SUM(IF((DelPoint="hidalgo")*IF((DType="firm")+(DType="econ")&gt;0,1,0)*(OFFSET(DelPoint,0,Y3+2)&gt;0),OFFSET(DelPoint,0,Y3+2),0))</f>
        <v>0</v>
      </c>
      <c r="Z34" s="229"/>
      <c r="AA34" s="230"/>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1"/>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C34" s="231"/>
      <c r="CD34" s="231"/>
      <c r="CE34" s="231"/>
      <c r="CF34" s="231"/>
      <c r="CG34" s="231"/>
      <c r="CH34" s="231"/>
      <c r="CI34" s="231"/>
      <c r="CJ34" s="231"/>
      <c r="CK34" s="231"/>
      <c r="CL34" s="231"/>
      <c r="CM34" s="231"/>
      <c r="CN34" s="231"/>
      <c r="CO34" s="231"/>
      <c r="CP34" s="231"/>
      <c r="CQ34" s="231"/>
      <c r="CR34" s="231"/>
      <c r="CS34" s="231"/>
      <c r="CT34" s="231"/>
      <c r="CU34" s="231"/>
      <c r="CV34" s="231"/>
      <c r="CW34" s="231"/>
      <c r="CX34" s="231"/>
      <c r="CY34" s="231"/>
      <c r="CZ34" s="231"/>
      <c r="DA34" s="231"/>
      <c r="DB34" s="231"/>
      <c r="DC34" s="231"/>
      <c r="DD34" s="231"/>
      <c r="DE34" s="231"/>
      <c r="DF34" s="231"/>
      <c r="DG34" s="231"/>
      <c r="DH34" s="231"/>
      <c r="DI34" s="231"/>
      <c r="DJ34" s="231"/>
      <c r="DK34" s="231"/>
      <c r="DL34" s="231"/>
      <c r="DM34" s="231"/>
      <c r="DN34" s="231"/>
      <c r="DO34" s="231"/>
      <c r="DP34" s="231"/>
      <c r="DQ34" s="231"/>
      <c r="DR34" s="231"/>
      <c r="DS34" s="231"/>
      <c r="DT34" s="231"/>
      <c r="DU34" s="231"/>
      <c r="DV34" s="231"/>
      <c r="DW34" s="231"/>
      <c r="DX34" s="231"/>
      <c r="DY34" s="231"/>
      <c r="DZ34" s="231"/>
      <c r="EA34" s="231"/>
      <c r="EB34" s="231"/>
      <c r="EC34" s="231"/>
      <c r="ED34" s="231"/>
      <c r="EE34" s="231"/>
      <c r="EF34" s="231"/>
      <c r="EG34" s="231"/>
      <c r="EH34" s="231"/>
      <c r="EI34" s="231"/>
      <c r="EJ34" s="231"/>
      <c r="EK34" s="231"/>
      <c r="EL34" s="231"/>
      <c r="EM34" s="231"/>
      <c r="EN34" s="231"/>
      <c r="EO34" s="231"/>
      <c r="EP34" s="231"/>
      <c r="EQ34" s="231"/>
      <c r="ER34" s="231"/>
      <c r="ES34" s="231"/>
      <c r="ET34" s="231"/>
      <c r="EU34" s="231"/>
      <c r="EV34" s="231"/>
      <c r="EW34" s="231"/>
      <c r="EX34" s="231"/>
      <c r="EY34" s="231"/>
      <c r="EZ34" s="231"/>
      <c r="FA34" s="231"/>
      <c r="FB34" s="231"/>
      <c r="FC34" s="231"/>
      <c r="FD34" s="231"/>
      <c r="FE34" s="231"/>
      <c r="FF34" s="231"/>
      <c r="FG34" s="231"/>
      <c r="FH34" s="231"/>
      <c r="FI34" s="231"/>
      <c r="FJ34" s="231"/>
      <c r="FK34" s="231"/>
      <c r="FL34" s="231"/>
      <c r="FM34" s="231"/>
      <c r="FN34" s="231"/>
      <c r="FO34" s="231"/>
      <c r="FP34" s="231"/>
      <c r="FQ34" s="231"/>
      <c r="FR34" s="231"/>
      <c r="FS34" s="231"/>
      <c r="FT34" s="231"/>
      <c r="FU34" s="231"/>
      <c r="FV34" s="231"/>
      <c r="FW34" s="231"/>
      <c r="FX34" s="231"/>
      <c r="FY34" s="231"/>
      <c r="FZ34" s="231"/>
      <c r="GA34" s="231"/>
      <c r="GB34" s="231"/>
      <c r="GC34" s="231"/>
      <c r="GD34" s="231"/>
      <c r="GE34" s="231"/>
      <c r="GF34" s="231"/>
      <c r="GG34" s="231"/>
      <c r="GH34" s="231"/>
      <c r="GI34" s="231"/>
      <c r="GJ34" s="231"/>
      <c r="GK34" s="231"/>
      <c r="GL34" s="231"/>
      <c r="GM34" s="231"/>
      <c r="GN34" s="231"/>
      <c r="GO34" s="231"/>
      <c r="GP34" s="231"/>
      <c r="GQ34" s="231"/>
      <c r="GR34" s="231"/>
      <c r="GS34" s="231"/>
      <c r="GT34" s="231"/>
      <c r="GU34" s="231"/>
      <c r="GV34" s="231"/>
      <c r="GW34" s="231"/>
      <c r="GX34" s="231"/>
      <c r="GY34" s="231"/>
      <c r="GZ34" s="231"/>
      <c r="HA34" s="231"/>
      <c r="HB34" s="231"/>
      <c r="HC34" s="231"/>
      <c r="HD34" s="231"/>
      <c r="HE34" s="231"/>
      <c r="HF34" s="231"/>
      <c r="HG34" s="231"/>
      <c r="HH34" s="231"/>
      <c r="HI34" s="231"/>
      <c r="HJ34" s="231"/>
      <c r="HK34" s="231"/>
      <c r="HL34" s="231"/>
      <c r="HM34" s="231"/>
      <c r="HN34" s="231"/>
      <c r="HO34" s="231"/>
      <c r="HP34" s="231"/>
      <c r="HQ34" s="231"/>
      <c r="HR34" s="231"/>
      <c r="HS34" s="231"/>
      <c r="HT34" s="231"/>
      <c r="HU34" s="231"/>
      <c r="HV34" s="231"/>
      <c r="HW34" s="231"/>
      <c r="HX34" s="231"/>
      <c r="HY34" s="231"/>
      <c r="HZ34" s="231"/>
      <c r="IA34" s="231"/>
      <c r="IB34" s="231"/>
      <c r="IC34" s="231"/>
      <c r="ID34" s="231"/>
      <c r="IE34" s="231"/>
      <c r="IF34" s="231"/>
      <c r="IG34" s="231"/>
      <c r="IH34" s="231"/>
      <c r="II34" s="231"/>
      <c r="IJ34" s="231"/>
      <c r="IK34" s="231"/>
      <c r="IL34" s="231"/>
      <c r="IM34" s="231"/>
      <c r="IN34" s="231"/>
      <c r="IO34" s="231"/>
      <c r="IP34" s="231"/>
      <c r="IQ34" s="231"/>
      <c r="IR34" s="231"/>
      <c r="IS34" s="231"/>
      <c r="IT34" s="231"/>
      <c r="IU34" s="231"/>
      <c r="IV34" s="231"/>
      <c r="IW34" s="231"/>
    </row>
    <row r="35" customFormat="false" ht="12" hidden="false" customHeight="false" outlineLevel="0" collapsed="false">
      <c r="A35" s="302" t="s">
        <v>61</v>
      </c>
      <c r="B35" s="303" t="n">
        <f aca="true" t="array" ref="B35:B35">SUM(IF((DelPoint="SPS")*(DType="pre")*(OFFSET(DelPoint,0,B3+2)&gt;0),OFFSET(DelPoint,0,B3+2),0))</f>
        <v>0</v>
      </c>
      <c r="C35" s="265" t="n">
        <f aca="true" t="array" ref="C35:C35">SUM(IF((DelPoint="SPS")*(DType="pre")*(OFFSET(DelPoint,0,C3+2)&gt;0),OFFSET(DelPoint,0,C3+2),0))</f>
        <v>0</v>
      </c>
      <c r="D35" s="265" t="n">
        <f aca="true" t="array" ref="D35:D35">SUM(IF((DelPoint="SPS")*(DType="pre")*(OFFSET(DelPoint,0,D3+2)&gt;0),OFFSET(DelPoint,0,D3+2),0))</f>
        <v>0</v>
      </c>
      <c r="E35" s="265" t="n">
        <f aca="true" t="array" ref="E35:E35">SUM(IF((DelPoint="SPS")*(DType="pre")*(OFFSET(DelPoint,0,E3+2)&gt;0),OFFSET(DelPoint,0,E3+2),0))</f>
        <v>0</v>
      </c>
      <c r="F35" s="265" t="n">
        <f aca="true" t="array" ref="F35:F35">SUM(IF((DelPoint="SPS")*(DType="pre")*(OFFSET(DelPoint,0,F3+2)&gt;0),OFFSET(DelPoint,0,F3+2),0))</f>
        <v>0</v>
      </c>
      <c r="G35" s="265" t="n">
        <f aca="true" t="array" ref="G35:G35">SUM(IF((DelPoint="SPS")*(DType="pre")*(OFFSET(DelPoint,0,G3+2)&gt;0),OFFSET(DelPoint,0,G3+2),0))</f>
        <v>0</v>
      </c>
      <c r="H35" s="265" t="n">
        <f aca="true" t="array" ref="H35:H35">SUM(IF((DelPoint="SPS")*(DType="pre")*(OFFSET(DelPoint,0,H3+2)&gt;0),OFFSET(DelPoint,0,H3+2),0))</f>
        <v>0</v>
      </c>
      <c r="I35" s="265" t="n">
        <f aca="true" t="array" ref="I35:I35">SUM(IF((DelPoint="SPS")*(DType="pre")*(OFFSET(DelPoint,0,I3+2)&gt;0),OFFSET(DelPoint,0,I3+2),0))</f>
        <v>0</v>
      </c>
      <c r="J35" s="265"/>
      <c r="K35" s="265" t="n">
        <f aca="true" t="array" ref="K35:K35">SUM(IF((DelPoint="SPS")*(DType="pre")*(OFFSET(DelPoint,0,K3+2)&gt;0),OFFSET(DelPoint,0,K3+2),0))</f>
        <v>0</v>
      </c>
      <c r="L35" s="265" t="n">
        <f aca="true" t="array" ref="L35:L35">SUM(IF((DelPoint="SPS")*(DType="pre")*(OFFSET(DelPoint,0,L3+2)&gt;0),OFFSET(DelPoint,0,L3+2),0))</f>
        <v>0</v>
      </c>
      <c r="M35" s="265" t="n">
        <f aca="true" t="array" ref="M35:M35">SUM(IF((DelPoint="SPS")*(DType="pre")*(OFFSET(DelPoint,0,M3+2)&gt;0),OFFSET(DelPoint,0,M3+2),0))</f>
        <v>0</v>
      </c>
      <c r="N35" s="265" t="n">
        <f aca="true" t="array" ref="N35:N35">SUM(IF((DelPoint="SPS")*(DType="pre")*(OFFSET(DelPoint,0,N3+2)&gt;0),OFFSET(DelPoint,0,N3+2),0))</f>
        <v>0</v>
      </c>
      <c r="O35" s="265" t="n">
        <f aca="true" t="array" ref="O35:O35">SUM(IF((DelPoint="SPS")*(DType="pre")*(OFFSET(DelPoint,0,O3+2)&gt;0),OFFSET(DelPoint,0,O3+2),0))</f>
        <v>0</v>
      </c>
      <c r="P35" s="265" t="n">
        <f aca="true" t="array" ref="P35:P35">SUM(IF((DelPoint="SPS")*(DType="pre")*(OFFSET(DelPoint,0,P3+2)&gt;0),OFFSET(DelPoint,0,P3+2),0))</f>
        <v>0</v>
      </c>
      <c r="Q35" s="265" t="n">
        <f aca="true" t="array" ref="Q35:Q35">SUM(IF((DelPoint="SPS")*(DType="pre")*(OFFSET(DelPoint,0,Q3+2)&gt;0),OFFSET(DelPoint,0,Q3+2),0))</f>
        <v>0</v>
      </c>
      <c r="R35" s="265" t="n">
        <f aca="true" t="array" ref="R35:R35">SUM(IF((DelPoint="SPS")*(DType="pre")*(OFFSET(DelPoint,0,R3+2)&gt;0),OFFSET(DelPoint,0,R3+2),0))</f>
        <v>0</v>
      </c>
      <c r="S35" s="265" t="n">
        <f aca="true" t="array" ref="S35:S35">SUM(IF((DelPoint="SPS")*(DType="pre")*(OFFSET(DelPoint,0,S3+2)&gt;0),OFFSET(DelPoint,0,S3+2),0))</f>
        <v>0</v>
      </c>
      <c r="T35" s="265" t="n">
        <f aca="true" t="array" ref="T35:T35">SUM(IF((DelPoint="SPS")*(DType="pre")*(OFFSET(DelPoint,0,T3+2)&gt;0),OFFSET(DelPoint,0,T3+2),0))</f>
        <v>0</v>
      </c>
      <c r="U35" s="265" t="n">
        <f aca="true" t="array" ref="U35:U35">SUM(IF((DelPoint="SPS")*(DType="pre")*(OFFSET(DelPoint,0,U3+2)&gt;0),OFFSET(DelPoint,0,U3+2),0))</f>
        <v>0</v>
      </c>
      <c r="V35" s="265" t="n">
        <f aca="true" t="array" ref="V35:V35">SUM(IF((DelPoint="SPS")*(DType="pre")*(OFFSET(DelPoint,0,V3+2)&gt;0),OFFSET(DelPoint,0,V3+2),0))</f>
        <v>0</v>
      </c>
      <c r="W35" s="265" t="n">
        <f aca="true" t="array" ref="W35:W35">SUM(IF((DelPoint="SPS")*(DType="pre")*(OFFSET(DelPoint,0,W3+2)&gt;0),OFFSET(DelPoint,0,W3+2),0))</f>
        <v>0</v>
      </c>
      <c r="X35" s="265" t="n">
        <f aca="true" t="array" ref="X35:X35">SUM(IF((DelPoint="SPS")*(DType="pre")*(OFFSET(DelPoint,0,X3+2)&gt;0),OFFSET(DelPoint,0,X3+2),0))</f>
        <v>0</v>
      </c>
      <c r="Y35" s="266" t="n">
        <f aca="true" t="array" ref="Y35:Y35">SUM(IF((DelPoint="SPS")*(DType="pre")*(OFFSET(DelPoint,0,Y3+2)&gt;0),OFFSET(DelPoint,0,Y3+2),0))</f>
        <v>0</v>
      </c>
      <c r="Z35" s="229"/>
      <c r="AA35" s="230"/>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c r="BV35" s="231"/>
      <c r="BW35" s="231"/>
      <c r="BX35" s="231"/>
      <c r="BY35" s="231"/>
      <c r="BZ35" s="231"/>
      <c r="CA35" s="231"/>
      <c r="CB35" s="231"/>
      <c r="CC35" s="231"/>
      <c r="CD35" s="231"/>
      <c r="CE35" s="231"/>
      <c r="CF35" s="231"/>
      <c r="CG35" s="231"/>
      <c r="CH35" s="231"/>
      <c r="CI35" s="231"/>
      <c r="CJ35" s="231"/>
      <c r="CK35" s="231"/>
      <c r="CL35" s="231"/>
      <c r="CM35" s="231"/>
      <c r="CN35" s="231"/>
      <c r="CO35" s="231"/>
      <c r="CP35" s="231"/>
      <c r="CQ35" s="231"/>
      <c r="CR35" s="231"/>
      <c r="CS35" s="231"/>
      <c r="CT35" s="231"/>
      <c r="CU35" s="231"/>
      <c r="CV35" s="231"/>
      <c r="CW35" s="231"/>
      <c r="CX35" s="231"/>
      <c r="CY35" s="231"/>
      <c r="CZ35" s="231"/>
      <c r="DA35" s="231"/>
      <c r="DB35" s="231"/>
      <c r="DC35" s="231"/>
      <c r="DD35" s="231"/>
      <c r="DE35" s="231"/>
      <c r="DF35" s="231"/>
      <c r="DG35" s="231"/>
      <c r="DH35" s="231"/>
      <c r="DI35" s="231"/>
      <c r="DJ35" s="231"/>
      <c r="DK35" s="231"/>
      <c r="DL35" s="231"/>
      <c r="DM35" s="231"/>
      <c r="DN35" s="231"/>
      <c r="DO35" s="231"/>
      <c r="DP35" s="231"/>
      <c r="DQ35" s="231"/>
      <c r="DR35" s="231"/>
      <c r="DS35" s="231"/>
      <c r="DT35" s="231"/>
      <c r="DU35" s="231"/>
      <c r="DV35" s="231"/>
      <c r="DW35" s="231"/>
      <c r="DX35" s="231"/>
      <c r="DY35" s="231"/>
      <c r="DZ35" s="231"/>
      <c r="EA35" s="231"/>
      <c r="EB35" s="231"/>
      <c r="EC35" s="231"/>
      <c r="ED35" s="231"/>
      <c r="EE35" s="231"/>
      <c r="EF35" s="231"/>
      <c r="EG35" s="231"/>
      <c r="EH35" s="231"/>
      <c r="EI35" s="231"/>
      <c r="EJ35" s="231"/>
      <c r="EK35" s="231"/>
      <c r="EL35" s="231"/>
      <c r="EM35" s="231"/>
      <c r="EN35" s="231"/>
      <c r="EO35" s="231"/>
      <c r="EP35" s="231"/>
      <c r="EQ35" s="231"/>
      <c r="ER35" s="231"/>
      <c r="ES35" s="231"/>
      <c r="ET35" s="231"/>
      <c r="EU35" s="231"/>
      <c r="EV35" s="231"/>
      <c r="EW35" s="231"/>
      <c r="EX35" s="231"/>
      <c r="EY35" s="231"/>
      <c r="EZ35" s="231"/>
      <c r="FA35" s="231"/>
      <c r="FB35" s="231"/>
      <c r="FC35" s="231"/>
      <c r="FD35" s="231"/>
      <c r="FE35" s="231"/>
      <c r="FF35" s="231"/>
      <c r="FG35" s="231"/>
      <c r="FH35" s="231"/>
      <c r="FI35" s="231"/>
      <c r="FJ35" s="231"/>
      <c r="FK35" s="231"/>
      <c r="FL35" s="231"/>
      <c r="FM35" s="231"/>
      <c r="FN35" s="231"/>
      <c r="FO35" s="231"/>
      <c r="FP35" s="231"/>
      <c r="FQ35" s="231"/>
      <c r="FR35" s="231"/>
      <c r="FS35" s="231"/>
      <c r="FT35" s="231"/>
      <c r="FU35" s="231"/>
      <c r="FV35" s="231"/>
      <c r="FW35" s="231"/>
      <c r="FX35" s="231"/>
      <c r="FY35" s="231"/>
      <c r="FZ35" s="231"/>
      <c r="GA35" s="231"/>
      <c r="GB35" s="231"/>
      <c r="GC35" s="231"/>
      <c r="GD35" s="231"/>
      <c r="GE35" s="231"/>
      <c r="GF35" s="231"/>
      <c r="GG35" s="231"/>
      <c r="GH35" s="231"/>
      <c r="GI35" s="231"/>
      <c r="GJ35" s="231"/>
      <c r="GK35" s="231"/>
      <c r="GL35" s="231"/>
      <c r="GM35" s="231"/>
      <c r="GN35" s="231"/>
      <c r="GO35" s="231"/>
      <c r="GP35" s="231"/>
      <c r="GQ35" s="231"/>
      <c r="GR35" s="231"/>
      <c r="GS35" s="231"/>
      <c r="GT35" s="231"/>
      <c r="GU35" s="231"/>
      <c r="GV35" s="231"/>
      <c r="GW35" s="231"/>
      <c r="GX35" s="231"/>
      <c r="GY35" s="231"/>
      <c r="GZ35" s="231"/>
      <c r="HA35" s="231"/>
      <c r="HB35" s="231"/>
      <c r="HC35" s="231"/>
      <c r="HD35" s="231"/>
      <c r="HE35" s="231"/>
      <c r="HF35" s="231"/>
      <c r="HG35" s="231"/>
      <c r="HH35" s="231"/>
      <c r="HI35" s="231"/>
      <c r="HJ35" s="231"/>
      <c r="HK35" s="231"/>
      <c r="HL35" s="231"/>
      <c r="HM35" s="231"/>
      <c r="HN35" s="231"/>
      <c r="HO35" s="231"/>
      <c r="HP35" s="231"/>
      <c r="HQ35" s="231"/>
      <c r="HR35" s="231"/>
      <c r="HS35" s="231"/>
      <c r="HT35" s="231"/>
      <c r="HU35" s="231"/>
      <c r="HV35" s="231"/>
      <c r="HW35" s="231"/>
      <c r="HX35" s="231"/>
      <c r="HY35" s="231"/>
      <c r="HZ35" s="231"/>
      <c r="IA35" s="231"/>
      <c r="IB35" s="231"/>
      <c r="IC35" s="231"/>
      <c r="ID35" s="231"/>
      <c r="IE35" s="231"/>
      <c r="IF35" s="231"/>
      <c r="IG35" s="231"/>
      <c r="IH35" s="231"/>
      <c r="II35" s="231"/>
      <c r="IJ35" s="231"/>
      <c r="IK35" s="231"/>
      <c r="IL35" s="231"/>
      <c r="IM35" s="231"/>
      <c r="IN35" s="231"/>
      <c r="IO35" s="231"/>
      <c r="IP35" s="231"/>
      <c r="IQ35" s="231"/>
      <c r="IR35" s="231"/>
      <c r="IS35" s="231"/>
      <c r="IT35" s="231"/>
      <c r="IU35" s="231"/>
      <c r="IV35" s="231"/>
      <c r="IW35" s="231"/>
    </row>
    <row r="36" customFormat="false" ht="12" hidden="false" customHeight="false" outlineLevel="0" collapsed="false">
      <c r="A36" s="302" t="s">
        <v>62</v>
      </c>
      <c r="B36" s="303" t="n">
        <f aca="true">SUMIF(OFFSET(SPSBalancingVol,B$3,0),"&gt;0")</f>
        <v>0</v>
      </c>
      <c r="C36" s="303" t="n">
        <f aca="true">SUMIF(OFFSET(SPSBalancingVol,C$3,0),"&gt;0")</f>
        <v>0</v>
      </c>
      <c r="D36" s="303" t="n">
        <f aca="true">SUMIF(OFFSET(SPSBalancingVol,D$3,0),"&gt;0")</f>
        <v>0</v>
      </c>
      <c r="E36" s="304" t="n">
        <f aca="true">SUMIF(OFFSET(SPSBalancingVol,E$3,0),"&gt;0")</f>
        <v>0</v>
      </c>
      <c r="F36" s="304" t="n">
        <f aca="true">SUMIF(OFFSET(SPSBalancingVol,F$3,0),"&gt;0")</f>
        <v>0</v>
      </c>
      <c r="G36" s="303" t="n">
        <f aca="true">SUMIF(OFFSET(SPSBalancingVol,G$3,0),"&gt;0")</f>
        <v>0</v>
      </c>
      <c r="H36" s="303" t="n">
        <f aca="true">SUMIF(OFFSET(SPSBalancingVol,H$3,0),"&gt;0")</f>
        <v>0</v>
      </c>
      <c r="I36" s="303" t="n">
        <f aca="true">SUMIF(OFFSET(SPSBalancingVol,I$3,0),"&gt;0")</f>
        <v>0</v>
      </c>
      <c r="J36" s="303" t="n">
        <f aca="true">SUMIF(OFFSET(SPSBalancingVol,J$3,0),"&gt;0")</f>
        <v>0</v>
      </c>
      <c r="K36" s="303" t="n">
        <f aca="true">SUMIF(OFFSET(SPSBalancingVol,K$3,0),"&gt;0")</f>
        <v>0</v>
      </c>
      <c r="L36" s="303" t="n">
        <f aca="true">SUMIF(OFFSET(SPSBalancingVol,L$3,0),"&gt;0")</f>
        <v>0</v>
      </c>
      <c r="M36" s="303" t="n">
        <f aca="true">SUMIF(OFFSET(SPSBalancingVol,M$3,0),"&gt;0")</f>
        <v>0</v>
      </c>
      <c r="N36" s="303" t="n">
        <f aca="true">SUMIF(OFFSET(SPSBalancingVol,N$3,0),"&gt;0")</f>
        <v>0</v>
      </c>
      <c r="O36" s="303" t="n">
        <f aca="true">SUMIF(OFFSET(SPSBalancingVol,O$3,0),"&gt;0")</f>
        <v>0</v>
      </c>
      <c r="P36" s="303" t="n">
        <f aca="true">SUMIF(OFFSET(SPSBalancingVol,P$3,0),"&gt;0")</f>
        <v>0</v>
      </c>
      <c r="Q36" s="303" t="n">
        <f aca="true">SUMIF(OFFSET(SPSBalancingVol,Q$3,0),"&gt;0")</f>
        <v>0</v>
      </c>
      <c r="R36" s="303" t="n">
        <f aca="true">SUMIF(OFFSET(SPSBalancingVol,R$3,0),"&gt;0")</f>
        <v>0</v>
      </c>
      <c r="S36" s="303" t="n">
        <f aca="true">SUMIF(OFFSET(SPSBalancingVol,S$3,0),"&gt;0")</f>
        <v>0</v>
      </c>
      <c r="T36" s="303" t="n">
        <f aca="true">SUMIF(OFFSET(SPSBalancingVol,T$3,0),"&gt;0")</f>
        <v>0</v>
      </c>
      <c r="U36" s="303" t="n">
        <f aca="true">SUMIF(OFFSET(SPSBalancingVol,U$3,0),"&gt;0")</f>
        <v>0</v>
      </c>
      <c r="V36" s="303" t="n">
        <f aca="true">SUMIF(OFFSET(SPSBalancingVol,V$3,0),"&gt;0")</f>
        <v>0</v>
      </c>
      <c r="W36" s="303" t="n">
        <f aca="true">SUMIF(OFFSET(SPSBalancingVol,W$3,0),"&gt;0")</f>
        <v>0</v>
      </c>
      <c r="X36" s="303" t="n">
        <f aca="true">SUMIF(OFFSET(SPSBalancingVol,X$3,0),"&gt;0")</f>
        <v>0</v>
      </c>
      <c r="Y36" s="263" t="n">
        <f aca="true">SUMIF(OFFSET(SPSBalancingVol,Y$3,0),"&gt;0")</f>
        <v>0</v>
      </c>
      <c r="Z36" s="229"/>
      <c r="AA36" s="230"/>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1"/>
      <c r="BG36" s="231"/>
      <c r="BH36" s="231"/>
      <c r="BI36" s="231"/>
      <c r="BJ36" s="231"/>
      <c r="BK36" s="231"/>
      <c r="BL36" s="231"/>
      <c r="BM36" s="231"/>
      <c r="BN36" s="231"/>
      <c r="BO36" s="231"/>
      <c r="BP36" s="231"/>
      <c r="BQ36" s="231"/>
      <c r="BR36" s="231"/>
      <c r="BS36" s="231"/>
      <c r="BT36" s="231"/>
      <c r="BU36" s="231"/>
      <c r="BV36" s="231"/>
      <c r="BW36" s="231"/>
      <c r="BX36" s="231"/>
      <c r="BY36" s="231"/>
      <c r="BZ36" s="231"/>
      <c r="CA36" s="231"/>
      <c r="CB36" s="231"/>
      <c r="CC36" s="231"/>
      <c r="CD36" s="231"/>
      <c r="CE36" s="231"/>
      <c r="CF36" s="231"/>
      <c r="CG36" s="231"/>
      <c r="CH36" s="231"/>
      <c r="CI36" s="231"/>
      <c r="CJ36" s="231"/>
      <c r="CK36" s="231"/>
      <c r="CL36" s="231"/>
      <c r="CM36" s="231"/>
      <c r="CN36" s="231"/>
      <c r="CO36" s="231"/>
      <c r="CP36" s="231"/>
      <c r="CQ36" s="231"/>
      <c r="CR36" s="231"/>
      <c r="CS36" s="231"/>
      <c r="CT36" s="231"/>
      <c r="CU36" s="231"/>
      <c r="CV36" s="231"/>
      <c r="CW36" s="231"/>
      <c r="CX36" s="231"/>
      <c r="CY36" s="231"/>
      <c r="CZ36" s="231"/>
      <c r="DA36" s="231"/>
      <c r="DB36" s="231"/>
      <c r="DC36" s="231"/>
      <c r="DD36" s="231"/>
      <c r="DE36" s="231"/>
      <c r="DF36" s="231"/>
      <c r="DG36" s="231"/>
      <c r="DH36" s="231"/>
      <c r="DI36" s="231"/>
      <c r="DJ36" s="231"/>
      <c r="DK36" s="231"/>
      <c r="DL36" s="231"/>
      <c r="DM36" s="231"/>
      <c r="DN36" s="231"/>
      <c r="DO36" s="231"/>
      <c r="DP36" s="231"/>
      <c r="DQ36" s="231"/>
      <c r="DR36" s="231"/>
      <c r="DS36" s="231"/>
      <c r="DT36" s="231"/>
      <c r="DU36" s="231"/>
      <c r="DV36" s="231"/>
      <c r="DW36" s="231"/>
      <c r="DX36" s="231"/>
      <c r="DY36" s="231"/>
      <c r="DZ36" s="231"/>
      <c r="EA36" s="231"/>
      <c r="EB36" s="231"/>
      <c r="EC36" s="231"/>
      <c r="ED36" s="231"/>
      <c r="EE36" s="231"/>
      <c r="EF36" s="231"/>
      <c r="EG36" s="231"/>
      <c r="EH36" s="231"/>
      <c r="EI36" s="231"/>
      <c r="EJ36" s="231"/>
      <c r="EK36" s="231"/>
      <c r="EL36" s="231"/>
      <c r="EM36" s="231"/>
      <c r="EN36" s="231"/>
      <c r="EO36" s="231"/>
      <c r="EP36" s="231"/>
      <c r="EQ36" s="231"/>
      <c r="ER36" s="231"/>
      <c r="ES36" s="231"/>
      <c r="ET36" s="231"/>
      <c r="EU36" s="231"/>
      <c r="EV36" s="231"/>
      <c r="EW36" s="231"/>
      <c r="EX36" s="231"/>
      <c r="EY36" s="231"/>
      <c r="EZ36" s="231"/>
      <c r="FA36" s="231"/>
      <c r="FB36" s="231"/>
      <c r="FC36" s="231"/>
      <c r="FD36" s="231"/>
      <c r="FE36" s="231"/>
      <c r="FF36" s="231"/>
      <c r="FG36" s="231"/>
      <c r="FH36" s="231"/>
      <c r="FI36" s="231"/>
      <c r="FJ36" s="231"/>
      <c r="FK36" s="231"/>
      <c r="FL36" s="231"/>
      <c r="FM36" s="231"/>
      <c r="FN36" s="231"/>
      <c r="FO36" s="231"/>
      <c r="FP36" s="231"/>
      <c r="FQ36" s="231"/>
      <c r="FR36" s="231"/>
      <c r="FS36" s="231"/>
      <c r="FT36" s="231"/>
      <c r="FU36" s="231"/>
      <c r="FV36" s="231"/>
      <c r="FW36" s="231"/>
      <c r="FX36" s="231"/>
      <c r="FY36" s="231"/>
      <c r="FZ36" s="231"/>
      <c r="GA36" s="231"/>
      <c r="GB36" s="231"/>
      <c r="GC36" s="231"/>
      <c r="GD36" s="231"/>
      <c r="GE36" s="231"/>
      <c r="GF36" s="231"/>
      <c r="GG36" s="231"/>
      <c r="GH36" s="231"/>
      <c r="GI36" s="231"/>
      <c r="GJ36" s="231"/>
      <c r="GK36" s="231"/>
      <c r="GL36" s="231"/>
      <c r="GM36" s="231"/>
      <c r="GN36" s="231"/>
      <c r="GO36" s="231"/>
      <c r="GP36" s="231"/>
      <c r="GQ36" s="231"/>
      <c r="GR36" s="231"/>
      <c r="GS36" s="231"/>
      <c r="GT36" s="231"/>
      <c r="GU36" s="231"/>
      <c r="GV36" s="231"/>
      <c r="GW36" s="231"/>
      <c r="GX36" s="231"/>
      <c r="GY36" s="231"/>
      <c r="GZ36" s="231"/>
      <c r="HA36" s="231"/>
      <c r="HB36" s="231"/>
      <c r="HC36" s="231"/>
      <c r="HD36" s="231"/>
      <c r="HE36" s="231"/>
      <c r="HF36" s="231"/>
      <c r="HG36" s="231"/>
      <c r="HH36" s="231"/>
      <c r="HI36" s="231"/>
      <c r="HJ36" s="231"/>
      <c r="HK36" s="231"/>
      <c r="HL36" s="231"/>
      <c r="HM36" s="231"/>
      <c r="HN36" s="231"/>
      <c r="HO36" s="231"/>
      <c r="HP36" s="231"/>
      <c r="HQ36" s="231"/>
      <c r="HR36" s="231"/>
      <c r="HS36" s="231"/>
      <c r="HT36" s="231"/>
      <c r="HU36" s="231"/>
      <c r="HV36" s="231"/>
      <c r="HW36" s="231"/>
      <c r="HX36" s="231"/>
      <c r="HY36" s="231"/>
      <c r="HZ36" s="231"/>
      <c r="IA36" s="231"/>
      <c r="IB36" s="231"/>
      <c r="IC36" s="231"/>
      <c r="ID36" s="231"/>
      <c r="IE36" s="231"/>
      <c r="IF36" s="231"/>
      <c r="IG36" s="231"/>
      <c r="IH36" s="231"/>
      <c r="II36" s="231"/>
      <c r="IJ36" s="231"/>
      <c r="IK36" s="231"/>
      <c r="IL36" s="231"/>
      <c r="IM36" s="231"/>
      <c r="IN36" s="231"/>
      <c r="IO36" s="231"/>
      <c r="IP36" s="231"/>
      <c r="IQ36" s="231"/>
      <c r="IR36" s="231"/>
      <c r="IS36" s="231"/>
      <c r="IT36" s="231"/>
      <c r="IU36" s="231"/>
      <c r="IV36" s="231"/>
      <c r="IW36" s="231"/>
    </row>
    <row r="37" customFormat="false" ht="12.75" hidden="false" customHeight="false" outlineLevel="0" collapsed="false">
      <c r="A37" s="305" t="s">
        <v>63</v>
      </c>
      <c r="B37" s="306"/>
      <c r="C37" s="307"/>
      <c r="D37" s="307"/>
      <c r="E37" s="307"/>
      <c r="F37" s="307"/>
      <c r="G37" s="307"/>
      <c r="H37" s="307"/>
      <c r="I37" s="307"/>
      <c r="J37" s="307"/>
      <c r="K37" s="307"/>
      <c r="L37" s="307" t="n">
        <f aca="true">SUM(IF((DelPoint="SPS")*IF((DType="firm")+(DType="econ")&gt;0,1,0)*(OFFSET(DelPoint,0,L3+2)&gt;0),OFFSET(DelPoint,0,L3+2),0))</f>
        <v>0</v>
      </c>
      <c r="M37" s="307" t="n">
        <f aca="true" t="array" ref="M37:M37">SUM(IF((DelPoint="SPS")*IF((DType="firm")+(DType="econ")&gt;0,1,0)*(OFFSET(DelPoint,0,M3+2)&gt;0),OFFSET(DelPoint,0,M3+2),0))</f>
        <v>0</v>
      </c>
      <c r="N37" s="307" t="n">
        <f aca="true" t="array" ref="N37:N37">SUM(IF((DelPoint="SPS")*IF((DType="firm")+(DType="econ")&gt;0,1,0)*(OFFSET(DelPoint,0,N3+2)&gt;0),OFFSET(DelPoint,0,N3+2),0))</f>
        <v>0</v>
      </c>
      <c r="O37" s="307" t="n">
        <f aca="true" t="array" ref="O37:O37">SUM(IF((DelPoint="SPS")*IF((DType="firm")+(DType="econ")&gt;0,1,0)*(OFFSET(DelPoint,0,O3+2)&gt;0),OFFSET(DelPoint,0,O3+2),0))</f>
        <v>0</v>
      </c>
      <c r="P37" s="307" t="n">
        <f aca="true" t="array" ref="P37:P37">SUM(IF((DelPoint="SPS")*IF((DType="firm")+(DType="econ")&gt;0,1,0)*(OFFSET(DelPoint,0,P3+2)&gt;0),OFFSET(DelPoint,0,P3+2),0))</f>
        <v>0</v>
      </c>
      <c r="Q37" s="307" t="n">
        <f aca="true" t="array" ref="Q37:Q37">SUM(IF((DelPoint="SPS")*IF((DType="firm")+(DType="econ")&gt;0,1,0)*(OFFSET(DelPoint,0,Q3+2)&gt;0),OFFSET(DelPoint,0,Q3+2),0))</f>
        <v>0</v>
      </c>
      <c r="R37" s="307" t="n">
        <f aca="true" t="array" ref="R37:R37">SUM(IF((DelPoint="SPS")*IF((DType="firm")+(DType="econ")&gt;0,1,0)*(OFFSET(DelPoint,0,R3+2)&gt;0),OFFSET(DelPoint,0,R3+2),0))</f>
        <v>0</v>
      </c>
      <c r="S37" s="307" t="n">
        <f aca="true" t="array" ref="S37:S37">SUM(IF((DelPoint="SPS")*IF((DType="firm")+(DType="econ")&gt;0,1,0)*(OFFSET(DelPoint,0,S3+2)&gt;0),OFFSET(DelPoint,0,S3+2),0))</f>
        <v>0</v>
      </c>
      <c r="T37" s="307" t="n">
        <f aca="true" t="array" ref="T37:T37">SUM(IF((DelPoint="SPS")*IF((DType="firm")+(DType="econ")&gt;0,1,0)*(OFFSET(DelPoint,0,T3+2)&gt;0),OFFSET(DelPoint,0,T3+2),0))</f>
        <v>0</v>
      </c>
      <c r="U37" s="307" t="n">
        <f aca="true" t="array" ref="U37:U37">SUM(IF((DelPoint="SPS")*IF((DType="firm")+(DType="econ")&gt;0,1,0)*(OFFSET(DelPoint,0,U3+2)&gt;0),OFFSET(DelPoint,0,U3+2),0))</f>
        <v>0</v>
      </c>
      <c r="V37" s="307" t="n">
        <f aca="true" t="array" ref="V37:V37">SUM(IF((DelPoint="SPS")*IF((DType="firm")+(DType="econ")&gt;0,1,0)*(OFFSET(DelPoint,0,V3+2)&gt;0),OFFSET(DelPoint,0,V3+2),0))</f>
        <v>0</v>
      </c>
      <c r="W37" s="307" t="n">
        <f aca="true" t="array" ref="W37:W37">SUM(IF((DelPoint="SPS")*IF((DType="firm")+(DType="econ")&gt;0,1,0)*(OFFSET(DelPoint,0,W3+2)&gt;0),OFFSET(DelPoint,0,W3+2),0))</f>
        <v>0</v>
      </c>
      <c r="X37" s="307" t="n">
        <f aca="true" t="array" ref="X37:X37">SUM(IF((DelPoint="SPS")*IF((DType="firm")+(DType="econ")&gt;0,1,0)*(OFFSET(DelPoint,0,X3+2)&gt;0),OFFSET(DelPoint,0,X3+2),0))</f>
        <v>0</v>
      </c>
      <c r="Y37" s="308" t="n">
        <f aca="true" t="array" ref="Y37:Y37">SUM(IF((DelPoint="SPS")*IF((DType="firm")+(DType="econ")&gt;0,1,0)*(OFFSET(DelPoint,0,Y3+2)&gt;0),OFFSET(DelPoint,0,Y3+2),0))</f>
        <v>0</v>
      </c>
      <c r="Z37" s="229"/>
      <c r="AA37" s="230"/>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1"/>
      <c r="BG37" s="231"/>
      <c r="BH37" s="231"/>
      <c r="BI37" s="231"/>
      <c r="BJ37" s="231"/>
      <c r="BK37" s="231"/>
      <c r="BL37" s="231"/>
      <c r="BM37" s="231"/>
      <c r="BN37" s="231"/>
      <c r="BO37" s="231"/>
      <c r="BP37" s="231"/>
      <c r="BQ37" s="231"/>
      <c r="BR37" s="231"/>
      <c r="BS37" s="231"/>
      <c r="BT37" s="231"/>
      <c r="BU37" s="231"/>
      <c r="BV37" s="231"/>
      <c r="BW37" s="231"/>
      <c r="BX37" s="231"/>
      <c r="BY37" s="231"/>
      <c r="BZ37" s="231"/>
      <c r="CA37" s="231"/>
      <c r="CB37" s="231"/>
      <c r="CC37" s="231"/>
      <c r="CD37" s="231"/>
      <c r="CE37" s="231"/>
      <c r="CF37" s="231"/>
      <c r="CG37" s="231"/>
      <c r="CH37" s="231"/>
      <c r="CI37" s="231"/>
      <c r="CJ37" s="231"/>
      <c r="CK37" s="231"/>
      <c r="CL37" s="231"/>
      <c r="CM37" s="231"/>
      <c r="CN37" s="231"/>
      <c r="CO37" s="231"/>
      <c r="CP37" s="231"/>
      <c r="CQ37" s="231"/>
      <c r="CR37" s="231"/>
      <c r="CS37" s="231"/>
      <c r="CT37" s="231"/>
      <c r="CU37" s="231"/>
      <c r="CV37" s="231"/>
      <c r="CW37" s="231"/>
      <c r="CX37" s="231"/>
      <c r="CY37" s="231"/>
      <c r="CZ37" s="231"/>
      <c r="DA37" s="231"/>
      <c r="DB37" s="231"/>
      <c r="DC37" s="231"/>
      <c r="DD37" s="231"/>
      <c r="DE37" s="231"/>
      <c r="DF37" s="231"/>
      <c r="DG37" s="231"/>
      <c r="DH37" s="231"/>
      <c r="DI37" s="231"/>
      <c r="DJ37" s="231"/>
      <c r="DK37" s="231"/>
      <c r="DL37" s="231"/>
      <c r="DM37" s="231"/>
      <c r="DN37" s="231"/>
      <c r="DO37" s="231"/>
      <c r="DP37" s="231"/>
      <c r="DQ37" s="231"/>
      <c r="DR37" s="231"/>
      <c r="DS37" s="231"/>
      <c r="DT37" s="231"/>
      <c r="DU37" s="231"/>
      <c r="DV37" s="231"/>
      <c r="DW37" s="231"/>
      <c r="DX37" s="231"/>
      <c r="DY37" s="231"/>
      <c r="DZ37" s="231"/>
      <c r="EA37" s="231"/>
      <c r="EB37" s="231"/>
      <c r="EC37" s="231"/>
      <c r="ED37" s="231"/>
      <c r="EE37" s="231"/>
      <c r="EF37" s="231"/>
      <c r="EG37" s="231"/>
      <c r="EH37" s="231"/>
      <c r="EI37" s="231"/>
      <c r="EJ37" s="231"/>
      <c r="EK37" s="231"/>
      <c r="EL37" s="231"/>
      <c r="EM37" s="231"/>
      <c r="EN37" s="231"/>
      <c r="EO37" s="231"/>
      <c r="EP37" s="231"/>
      <c r="EQ37" s="231"/>
      <c r="ER37" s="231"/>
      <c r="ES37" s="231"/>
      <c r="ET37" s="231"/>
      <c r="EU37" s="231"/>
      <c r="EV37" s="231"/>
      <c r="EW37" s="231"/>
      <c r="EX37" s="231"/>
      <c r="EY37" s="231"/>
      <c r="EZ37" s="231"/>
      <c r="FA37" s="231"/>
      <c r="FB37" s="231"/>
      <c r="FC37" s="231"/>
      <c r="FD37" s="231"/>
      <c r="FE37" s="231"/>
      <c r="FF37" s="231"/>
      <c r="FG37" s="231"/>
      <c r="FH37" s="231"/>
      <c r="FI37" s="231"/>
      <c r="FJ37" s="231"/>
      <c r="FK37" s="231"/>
      <c r="FL37" s="231"/>
      <c r="FM37" s="231"/>
      <c r="FN37" s="231"/>
      <c r="FO37" s="231"/>
      <c r="FP37" s="231"/>
      <c r="FQ37" s="231"/>
      <c r="FR37" s="231"/>
      <c r="FS37" s="231"/>
      <c r="FT37" s="231"/>
      <c r="FU37" s="231"/>
      <c r="FV37" s="231"/>
      <c r="FW37" s="231"/>
      <c r="FX37" s="231"/>
      <c r="FY37" s="231"/>
      <c r="FZ37" s="231"/>
      <c r="GA37" s="231"/>
      <c r="GB37" s="231"/>
      <c r="GC37" s="231"/>
      <c r="GD37" s="231"/>
      <c r="GE37" s="231"/>
      <c r="GF37" s="231"/>
      <c r="GG37" s="231"/>
      <c r="GH37" s="231"/>
      <c r="GI37" s="231"/>
      <c r="GJ37" s="231"/>
      <c r="GK37" s="231"/>
      <c r="GL37" s="231"/>
      <c r="GM37" s="231"/>
      <c r="GN37" s="231"/>
      <c r="GO37" s="231"/>
      <c r="GP37" s="231"/>
      <c r="GQ37" s="231"/>
      <c r="GR37" s="231"/>
      <c r="GS37" s="231"/>
      <c r="GT37" s="231"/>
      <c r="GU37" s="231"/>
      <c r="GV37" s="231"/>
      <c r="GW37" s="231"/>
      <c r="GX37" s="231"/>
      <c r="GY37" s="231"/>
      <c r="GZ37" s="231"/>
      <c r="HA37" s="231"/>
      <c r="HB37" s="231"/>
      <c r="HC37" s="231"/>
      <c r="HD37" s="231"/>
      <c r="HE37" s="231"/>
      <c r="HF37" s="231"/>
      <c r="HG37" s="231"/>
      <c r="HH37" s="231"/>
      <c r="HI37" s="231"/>
      <c r="HJ37" s="231"/>
      <c r="HK37" s="231"/>
      <c r="HL37" s="231"/>
      <c r="HM37" s="231"/>
      <c r="HN37" s="231"/>
      <c r="HO37" s="231"/>
      <c r="HP37" s="231"/>
      <c r="HQ37" s="231"/>
      <c r="HR37" s="231"/>
      <c r="HS37" s="231"/>
      <c r="HT37" s="231"/>
      <c r="HU37" s="231"/>
      <c r="HV37" s="231"/>
      <c r="HW37" s="231"/>
      <c r="HX37" s="231"/>
      <c r="HY37" s="231"/>
      <c r="HZ37" s="231"/>
      <c r="IA37" s="231"/>
      <c r="IB37" s="231"/>
      <c r="IC37" s="231"/>
      <c r="ID37" s="231"/>
      <c r="IE37" s="231"/>
      <c r="IF37" s="231"/>
      <c r="IG37" s="231"/>
      <c r="IH37" s="231"/>
      <c r="II37" s="231"/>
      <c r="IJ37" s="231"/>
      <c r="IK37" s="231"/>
      <c r="IL37" s="231"/>
      <c r="IM37" s="231"/>
      <c r="IN37" s="231"/>
      <c r="IO37" s="231"/>
      <c r="IP37" s="231"/>
      <c r="IQ37" s="231"/>
      <c r="IR37" s="231"/>
      <c r="IS37" s="231"/>
      <c r="IT37" s="231"/>
      <c r="IU37" s="231"/>
      <c r="IV37" s="231"/>
      <c r="IW37" s="231"/>
    </row>
    <row r="38" customFormat="false" ht="12.75" hidden="false" customHeight="false" outlineLevel="0" collapsed="false">
      <c r="A38" s="309" t="s">
        <v>75</v>
      </c>
      <c r="B38" s="310" t="n">
        <f aca="false">SUM(B22:B37)+B4+B5</f>
        <v>984</v>
      </c>
      <c r="C38" s="310" t="n">
        <f aca="false">SUM(C22:C37)+C4+C5</f>
        <v>910</v>
      </c>
      <c r="D38" s="310" t="n">
        <f aca="false">SUM(D22:D37)+D4+D5</f>
        <v>893</v>
      </c>
      <c r="E38" s="310" t="n">
        <f aca="false">SUM(E22:E37)+E4+E5</f>
        <v>891</v>
      </c>
      <c r="F38" s="310" t="n">
        <f aca="false">SUM(F22:F37)+F4+F5</f>
        <v>894</v>
      </c>
      <c r="G38" s="310" t="n">
        <f aca="false">SUM(G22:G37)+G4+G5</f>
        <v>906</v>
      </c>
      <c r="H38" s="310" t="n">
        <f aca="false">SUM(H22:H37)+H4+H5</f>
        <v>935</v>
      </c>
      <c r="I38" s="310" t="n">
        <f aca="false">SUM(I22:I37)+I4+I5</f>
        <v>809</v>
      </c>
      <c r="J38" s="310" t="n">
        <f aca="false">SUM(J22:J37)+J4+J5</f>
        <v>902</v>
      </c>
      <c r="K38" s="310" t="n">
        <f aca="false">SUM(K22:K37)+K4+K5</f>
        <v>887</v>
      </c>
      <c r="L38" s="310" t="n">
        <f aca="false">SUM(L22:L37)+L4+L5</f>
        <v>864</v>
      </c>
      <c r="M38" s="310" t="n">
        <f aca="false">SUM(M22:M37)+M4+M5</f>
        <v>857</v>
      </c>
      <c r="N38" s="310" t="n">
        <f aca="false">SUM(N22:N37)+N4+N5</f>
        <v>861</v>
      </c>
      <c r="O38" s="310" t="n">
        <f aca="false">SUM(O22:O37)+O4+O5</f>
        <v>828</v>
      </c>
      <c r="P38" s="310" t="n">
        <f aca="false">SUM(P22:P37)+P4+P5</f>
        <v>814</v>
      </c>
      <c r="Q38" s="310" t="n">
        <f aca="false">SUM(Q22:Q37)+Q4+Q5</f>
        <v>813</v>
      </c>
      <c r="R38" s="310" t="n">
        <f aca="false">SUM(R22:R37)+R4+R5</f>
        <v>811</v>
      </c>
      <c r="S38" s="310" t="n">
        <f aca="false">SUM(S22:S37)+S4+S5</f>
        <v>926</v>
      </c>
      <c r="T38" s="310" t="n">
        <f aca="false">SUM(T22:T37)+T4+T5</f>
        <v>940</v>
      </c>
      <c r="U38" s="310" t="n">
        <f aca="false">SUM(U22:U37)+U4+U5</f>
        <v>924</v>
      </c>
      <c r="V38" s="310" t="n">
        <f aca="false">SUM(V22:V37)+V4+V5</f>
        <v>899</v>
      </c>
      <c r="W38" s="310" t="n">
        <f aca="false">SUM(W22:W37)+W4+W5</f>
        <v>921</v>
      </c>
      <c r="X38" s="310" t="n">
        <f aca="false">SUM(X22:X37)+X4+X5</f>
        <v>902</v>
      </c>
      <c r="Y38" s="311" t="n">
        <f aca="false">SUM(Y22:Y37)+Y4+Y5</f>
        <v>1012</v>
      </c>
      <c r="Z38" s="268"/>
      <c r="AA38" s="230"/>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c r="CP38" s="231"/>
      <c r="CQ38" s="231"/>
      <c r="CR38" s="231"/>
      <c r="CS38" s="231"/>
      <c r="CT38" s="231"/>
      <c r="CU38" s="231"/>
      <c r="CV38" s="231"/>
      <c r="CW38" s="231"/>
      <c r="CX38" s="231"/>
      <c r="CY38" s="231"/>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1"/>
      <c r="DZ38" s="231"/>
      <c r="EA38" s="231"/>
      <c r="EB38" s="231"/>
      <c r="EC38" s="231"/>
      <c r="ED38" s="231"/>
      <c r="EE38" s="231"/>
      <c r="EF38" s="231"/>
      <c r="EG38" s="231"/>
      <c r="EH38" s="231"/>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1"/>
      <c r="FI38" s="231"/>
      <c r="FJ38" s="231"/>
      <c r="FK38" s="231"/>
      <c r="FL38" s="231"/>
      <c r="FM38" s="231"/>
      <c r="FN38" s="231"/>
      <c r="FO38" s="231"/>
      <c r="FP38" s="231"/>
      <c r="FQ38" s="231"/>
      <c r="FR38" s="231"/>
      <c r="FS38" s="231"/>
      <c r="FT38" s="231"/>
      <c r="FU38" s="231"/>
      <c r="FV38" s="231"/>
      <c r="FW38" s="231"/>
      <c r="FX38" s="231"/>
      <c r="FY38" s="231"/>
      <c r="FZ38" s="231"/>
      <c r="GA38" s="231"/>
      <c r="GB38" s="231"/>
      <c r="GC38" s="231"/>
      <c r="GD38" s="231"/>
      <c r="GE38" s="231"/>
      <c r="GF38" s="231"/>
      <c r="GG38" s="231"/>
      <c r="GH38" s="231"/>
      <c r="GI38" s="231"/>
      <c r="GJ38" s="231"/>
      <c r="GK38" s="231"/>
      <c r="GL38" s="231"/>
      <c r="GM38" s="231"/>
      <c r="GN38" s="231"/>
      <c r="GO38" s="231"/>
      <c r="GP38" s="231"/>
      <c r="GQ38" s="231"/>
      <c r="GR38" s="231"/>
      <c r="GS38" s="231"/>
      <c r="GT38" s="231"/>
      <c r="GU38" s="231"/>
      <c r="GV38" s="231"/>
      <c r="GW38" s="231"/>
      <c r="GX38" s="231"/>
      <c r="GY38" s="231"/>
      <c r="GZ38" s="231"/>
      <c r="HA38" s="231"/>
      <c r="HB38" s="231"/>
      <c r="HC38" s="231"/>
      <c r="HD38" s="231"/>
      <c r="HE38" s="231"/>
      <c r="HF38" s="231"/>
      <c r="HG38" s="231"/>
      <c r="HH38" s="231"/>
      <c r="HI38" s="231"/>
      <c r="HJ38" s="231"/>
      <c r="HK38" s="231"/>
      <c r="HL38" s="231"/>
      <c r="HM38" s="231"/>
      <c r="HN38" s="231"/>
      <c r="HO38" s="231"/>
      <c r="HP38" s="231"/>
      <c r="HQ38" s="231"/>
      <c r="HR38" s="231"/>
      <c r="HS38" s="231"/>
      <c r="HT38" s="231"/>
      <c r="HU38" s="231"/>
      <c r="HV38" s="231"/>
      <c r="HW38" s="231"/>
      <c r="HX38" s="231"/>
      <c r="HY38" s="231"/>
      <c r="HZ38" s="231"/>
      <c r="IA38" s="231"/>
      <c r="IB38" s="231"/>
      <c r="IC38" s="231"/>
      <c r="ID38" s="231"/>
      <c r="IE38" s="231"/>
      <c r="IF38" s="231"/>
      <c r="IG38" s="231"/>
      <c r="IH38" s="231"/>
      <c r="II38" s="231"/>
      <c r="IJ38" s="231"/>
      <c r="IK38" s="231"/>
      <c r="IL38" s="231"/>
      <c r="IM38" s="231"/>
      <c r="IN38" s="231"/>
      <c r="IO38" s="231"/>
      <c r="IP38" s="231"/>
      <c r="IQ38" s="231"/>
      <c r="IR38" s="231"/>
      <c r="IS38" s="231"/>
      <c r="IT38" s="231"/>
      <c r="IU38" s="231"/>
      <c r="IV38" s="231"/>
      <c r="IW38" s="231"/>
    </row>
    <row r="39" customFormat="false" ht="16.5" hidden="false" customHeight="false" outlineLevel="0" collapsed="false">
      <c r="A39" s="312" t="s">
        <v>76</v>
      </c>
      <c r="B39" s="313"/>
      <c r="C39" s="314"/>
      <c r="D39" s="314"/>
      <c r="E39" s="315"/>
      <c r="F39" s="314"/>
      <c r="G39" s="314"/>
      <c r="H39" s="314"/>
      <c r="I39" s="314"/>
      <c r="J39" s="314"/>
      <c r="K39" s="314"/>
      <c r="L39" s="314"/>
      <c r="M39" s="314"/>
      <c r="N39" s="314"/>
      <c r="O39" s="314"/>
      <c r="P39" s="314"/>
      <c r="Q39" s="314"/>
      <c r="R39" s="314"/>
      <c r="S39" s="314"/>
      <c r="T39" s="314"/>
      <c r="U39" s="314"/>
      <c r="V39" s="314"/>
      <c r="W39" s="314"/>
      <c r="X39" s="314"/>
      <c r="Y39" s="316"/>
      <c r="Z39" s="229"/>
      <c r="AA39" s="230"/>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1"/>
      <c r="BT39" s="231"/>
      <c r="BU39" s="231"/>
      <c r="BV39" s="231"/>
      <c r="BW39" s="231"/>
      <c r="BX39" s="231"/>
      <c r="BY39" s="231"/>
      <c r="BZ39" s="231"/>
      <c r="CA39" s="231"/>
      <c r="CB39" s="231"/>
      <c r="CC39" s="231"/>
      <c r="CD39" s="231"/>
      <c r="CE39" s="231"/>
      <c r="CF39" s="231"/>
      <c r="CG39" s="231"/>
      <c r="CH39" s="231"/>
      <c r="CI39" s="231"/>
      <c r="CJ39" s="231"/>
      <c r="CK39" s="231"/>
      <c r="CL39" s="231"/>
      <c r="CM39" s="231"/>
      <c r="CN39" s="231"/>
      <c r="CO39" s="231"/>
      <c r="CP39" s="231"/>
      <c r="CQ39" s="231"/>
      <c r="CR39" s="231"/>
      <c r="CS39" s="231"/>
      <c r="CT39" s="231"/>
      <c r="CU39" s="231"/>
      <c r="CV39" s="231"/>
      <c r="CW39" s="231"/>
      <c r="CX39" s="231"/>
      <c r="CY39" s="231"/>
      <c r="CZ39" s="231"/>
      <c r="DA39" s="231"/>
      <c r="DB39" s="231"/>
      <c r="DC39" s="231"/>
      <c r="DD39" s="231"/>
      <c r="DE39" s="231"/>
      <c r="DF39" s="231"/>
      <c r="DG39" s="231"/>
      <c r="DH39" s="231"/>
      <c r="DI39" s="231"/>
      <c r="DJ39" s="231"/>
      <c r="DK39" s="231"/>
      <c r="DL39" s="231"/>
      <c r="DM39" s="231"/>
      <c r="DN39" s="231"/>
      <c r="DO39" s="231"/>
      <c r="DP39" s="231"/>
      <c r="DQ39" s="231"/>
      <c r="DR39" s="231"/>
      <c r="DS39" s="231"/>
      <c r="DT39" s="231"/>
      <c r="DU39" s="231"/>
      <c r="DV39" s="231"/>
      <c r="DW39" s="231"/>
      <c r="DX39" s="231"/>
      <c r="DY39" s="231"/>
      <c r="DZ39" s="231"/>
      <c r="EA39" s="231"/>
      <c r="EB39" s="231"/>
      <c r="EC39" s="231"/>
      <c r="ED39" s="231"/>
      <c r="EE39" s="231"/>
      <c r="EF39" s="231"/>
      <c r="EG39" s="231"/>
      <c r="EH39" s="231"/>
      <c r="EI39" s="231"/>
      <c r="EJ39" s="231"/>
      <c r="EK39" s="231"/>
      <c r="EL39" s="231"/>
      <c r="EM39" s="231"/>
      <c r="EN39" s="231"/>
      <c r="EO39" s="231"/>
      <c r="EP39" s="231"/>
      <c r="EQ39" s="231"/>
      <c r="ER39" s="231"/>
      <c r="ES39" s="231"/>
      <c r="ET39" s="231"/>
      <c r="EU39" s="231"/>
      <c r="EV39" s="231"/>
      <c r="EW39" s="231"/>
      <c r="EX39" s="231"/>
      <c r="EY39" s="231"/>
      <c r="EZ39" s="231"/>
      <c r="FA39" s="231"/>
      <c r="FB39" s="231"/>
      <c r="FC39" s="231"/>
      <c r="FD39" s="231"/>
      <c r="FE39" s="231"/>
      <c r="FF39" s="231"/>
      <c r="FG39" s="231"/>
      <c r="FH39" s="231"/>
      <c r="FI39" s="231"/>
      <c r="FJ39" s="231"/>
      <c r="FK39" s="231"/>
      <c r="FL39" s="231"/>
      <c r="FM39" s="231"/>
      <c r="FN39" s="231"/>
      <c r="FO39" s="231"/>
      <c r="FP39" s="231"/>
      <c r="FQ39" s="231"/>
      <c r="FR39" s="231"/>
      <c r="FS39" s="231"/>
      <c r="FT39" s="231"/>
      <c r="FU39" s="231"/>
      <c r="FV39" s="231"/>
      <c r="FW39" s="231"/>
      <c r="FX39" s="231"/>
      <c r="FY39" s="231"/>
      <c r="FZ39" s="231"/>
      <c r="GA39" s="231"/>
      <c r="GB39" s="231"/>
      <c r="GC39" s="231"/>
      <c r="GD39" s="231"/>
      <c r="GE39" s="231"/>
      <c r="GF39" s="231"/>
      <c r="GG39" s="231"/>
      <c r="GH39" s="231"/>
      <c r="GI39" s="231"/>
      <c r="GJ39" s="231"/>
      <c r="GK39" s="231"/>
      <c r="GL39" s="231"/>
      <c r="GM39" s="231"/>
      <c r="GN39" s="231"/>
      <c r="GO39" s="231"/>
      <c r="GP39" s="231"/>
      <c r="GQ39" s="231"/>
      <c r="GR39" s="231"/>
      <c r="GS39" s="231"/>
      <c r="GT39" s="231"/>
      <c r="GU39" s="231"/>
      <c r="GV39" s="231"/>
      <c r="GW39" s="231"/>
      <c r="GX39" s="231"/>
      <c r="GY39" s="231"/>
      <c r="GZ39" s="231"/>
      <c r="HA39" s="231"/>
      <c r="HB39" s="231"/>
      <c r="HC39" s="231"/>
      <c r="HD39" s="231"/>
      <c r="HE39" s="231"/>
      <c r="HF39" s="231"/>
      <c r="HG39" s="231"/>
      <c r="HH39" s="231"/>
      <c r="HI39" s="231"/>
      <c r="HJ39" s="231"/>
      <c r="HK39" s="231"/>
      <c r="HL39" s="231"/>
      <c r="HM39" s="231"/>
      <c r="HN39" s="231"/>
      <c r="HO39" s="231"/>
      <c r="HP39" s="231"/>
      <c r="HQ39" s="231"/>
      <c r="HR39" s="231"/>
      <c r="HS39" s="231"/>
      <c r="HT39" s="231"/>
      <c r="HU39" s="231"/>
      <c r="HV39" s="231"/>
      <c r="HW39" s="231"/>
      <c r="HX39" s="231"/>
      <c r="HY39" s="231"/>
      <c r="HZ39" s="231"/>
      <c r="IA39" s="231"/>
      <c r="IB39" s="231"/>
      <c r="IC39" s="231"/>
      <c r="ID39" s="231"/>
      <c r="IE39" s="231"/>
      <c r="IF39" s="231"/>
      <c r="IG39" s="231"/>
      <c r="IH39" s="231"/>
      <c r="II39" s="231"/>
      <c r="IJ39" s="231"/>
      <c r="IK39" s="231"/>
      <c r="IL39" s="231"/>
      <c r="IM39" s="231"/>
      <c r="IN39" s="231"/>
      <c r="IO39" s="231"/>
      <c r="IP39" s="231"/>
      <c r="IQ39" s="231"/>
      <c r="IR39" s="231"/>
      <c r="IS39" s="231"/>
      <c r="IT39" s="231"/>
      <c r="IU39" s="231"/>
      <c r="IV39" s="231"/>
      <c r="IW39" s="231"/>
    </row>
    <row r="40" customFormat="false" ht="13.5" hidden="false" customHeight="false" outlineLevel="0" collapsed="false">
      <c r="A40" s="317"/>
      <c r="B40" s="318"/>
      <c r="C40" s="319"/>
      <c r="D40" s="319"/>
      <c r="E40" s="320"/>
      <c r="F40" s="319"/>
      <c r="G40" s="319"/>
      <c r="H40" s="319"/>
      <c r="I40" s="319"/>
      <c r="J40" s="319"/>
      <c r="K40" s="319"/>
      <c r="L40" s="319"/>
      <c r="M40" s="319"/>
      <c r="N40" s="319"/>
      <c r="O40" s="319"/>
      <c r="P40" s="319"/>
      <c r="Q40" s="319"/>
      <c r="R40" s="319"/>
      <c r="S40" s="319"/>
      <c r="T40" s="319"/>
      <c r="U40" s="319"/>
      <c r="V40" s="319"/>
      <c r="W40" s="319"/>
      <c r="X40" s="319"/>
      <c r="Y40" s="321"/>
      <c r="Z40" s="322" t="s">
        <v>77</v>
      </c>
      <c r="AA40" s="323" t="s">
        <v>78</v>
      </c>
      <c r="AB40" s="231"/>
      <c r="AC40" s="231"/>
      <c r="AD40" s="231"/>
      <c r="AE40" s="231"/>
      <c r="AF40" s="324"/>
      <c r="AG40" s="324"/>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c r="BY40" s="231"/>
      <c r="BZ40" s="231"/>
      <c r="CA40" s="231"/>
      <c r="CB40" s="231"/>
      <c r="CC40" s="231"/>
      <c r="CD40" s="231"/>
      <c r="CE40" s="231"/>
      <c r="CF40" s="231"/>
      <c r="CG40" s="231"/>
      <c r="CH40" s="231"/>
      <c r="CI40" s="231"/>
      <c r="CJ40" s="231"/>
      <c r="CK40" s="231"/>
      <c r="CL40" s="231"/>
      <c r="CM40" s="231"/>
      <c r="CN40" s="231"/>
      <c r="CO40" s="231"/>
      <c r="CP40" s="231"/>
      <c r="CQ40" s="231"/>
      <c r="CR40" s="231"/>
      <c r="CS40" s="231"/>
      <c r="CT40" s="231"/>
      <c r="CU40" s="231"/>
      <c r="CV40" s="231"/>
      <c r="CW40" s="231"/>
      <c r="CX40" s="231"/>
      <c r="CY40" s="231"/>
      <c r="CZ40" s="231"/>
      <c r="DA40" s="231"/>
      <c r="DB40" s="231"/>
      <c r="DC40" s="231"/>
      <c r="DD40" s="231"/>
      <c r="DE40" s="231"/>
      <c r="DF40" s="231"/>
      <c r="DG40" s="231"/>
      <c r="DH40" s="231"/>
      <c r="DI40" s="231"/>
      <c r="DJ40" s="231"/>
      <c r="DK40" s="231"/>
      <c r="DL40" s="231"/>
      <c r="DM40" s="231"/>
      <c r="DN40" s="231"/>
      <c r="DO40" s="231"/>
      <c r="DP40" s="231"/>
      <c r="DQ40" s="231"/>
      <c r="DR40" s="231"/>
      <c r="DS40" s="231"/>
      <c r="DT40" s="231"/>
      <c r="DU40" s="231"/>
      <c r="DV40" s="231"/>
      <c r="DW40" s="231"/>
      <c r="DX40" s="231"/>
      <c r="DY40" s="231"/>
      <c r="DZ40" s="231"/>
      <c r="EA40" s="231"/>
      <c r="EB40" s="231"/>
      <c r="EC40" s="231"/>
      <c r="ED40" s="231"/>
      <c r="EE40" s="231"/>
      <c r="EF40" s="231"/>
      <c r="EG40" s="231"/>
      <c r="EH40" s="231"/>
      <c r="EI40" s="231"/>
      <c r="EJ40" s="231"/>
      <c r="EK40" s="231"/>
      <c r="EL40" s="231"/>
      <c r="EM40" s="231"/>
      <c r="EN40" s="231"/>
      <c r="EO40" s="231"/>
      <c r="EP40" s="231"/>
      <c r="EQ40" s="231"/>
      <c r="ER40" s="231"/>
      <c r="ES40" s="231"/>
      <c r="ET40" s="231"/>
      <c r="EU40" s="231"/>
      <c r="EV40" s="231"/>
      <c r="EW40" s="231"/>
      <c r="EX40" s="231"/>
      <c r="EY40" s="231"/>
      <c r="EZ40" s="231"/>
      <c r="FA40" s="231"/>
      <c r="FB40" s="231"/>
      <c r="FC40" s="231"/>
      <c r="FD40" s="231"/>
      <c r="FE40" s="231"/>
      <c r="FF40" s="231"/>
      <c r="FG40" s="231"/>
      <c r="FH40" s="231"/>
      <c r="FI40" s="231"/>
      <c r="FJ40" s="231"/>
      <c r="FK40" s="231"/>
      <c r="FL40" s="231"/>
      <c r="FM40" s="231"/>
      <c r="FN40" s="231"/>
      <c r="FO40" s="231"/>
      <c r="FP40" s="231"/>
      <c r="FQ40" s="231"/>
      <c r="FR40" s="231"/>
      <c r="FS40" s="231"/>
      <c r="FT40" s="231"/>
      <c r="FU40" s="231"/>
      <c r="FV40" s="231"/>
      <c r="FW40" s="231"/>
      <c r="FX40" s="231"/>
      <c r="FY40" s="231"/>
      <c r="FZ40" s="231"/>
      <c r="GA40" s="231"/>
      <c r="GB40" s="231"/>
      <c r="GC40" s="231"/>
      <c r="GD40" s="231"/>
      <c r="GE40" s="231"/>
      <c r="GF40" s="231"/>
      <c r="GG40" s="231"/>
      <c r="GH40" s="231"/>
      <c r="GI40" s="231"/>
      <c r="GJ40" s="231"/>
      <c r="GK40" s="231"/>
      <c r="GL40" s="231"/>
      <c r="GM40" s="231"/>
      <c r="GN40" s="231"/>
      <c r="GO40" s="231"/>
      <c r="GP40" s="231"/>
      <c r="GQ40" s="231"/>
      <c r="GR40" s="231"/>
      <c r="GS40" s="231"/>
      <c r="GT40" s="231"/>
      <c r="GU40" s="231"/>
      <c r="GV40" s="231"/>
      <c r="GW40" s="231"/>
      <c r="GX40" s="231"/>
      <c r="GY40" s="231"/>
      <c r="GZ40" s="231"/>
      <c r="HA40" s="231"/>
      <c r="HB40" s="231"/>
      <c r="HC40" s="231"/>
      <c r="HD40" s="231"/>
      <c r="HE40" s="231"/>
      <c r="HF40" s="231"/>
      <c r="HG40" s="231"/>
      <c r="HH40" s="231"/>
      <c r="HI40" s="231"/>
      <c r="HJ40" s="231"/>
      <c r="HK40" s="231"/>
      <c r="HL40" s="231"/>
      <c r="HM40" s="231"/>
      <c r="HN40" s="231"/>
      <c r="HO40" s="231"/>
      <c r="HP40" s="231"/>
      <c r="HQ40" s="231"/>
      <c r="HR40" s="231"/>
      <c r="HS40" s="231"/>
      <c r="HT40" s="231"/>
      <c r="HU40" s="231"/>
      <c r="HV40" s="231"/>
      <c r="HW40" s="231"/>
      <c r="HX40" s="231"/>
      <c r="HY40" s="231"/>
      <c r="HZ40" s="231"/>
      <c r="IA40" s="231"/>
      <c r="IB40" s="231"/>
      <c r="IC40" s="231"/>
      <c r="ID40" s="231"/>
      <c r="IE40" s="231"/>
      <c r="IF40" s="231"/>
      <c r="IG40" s="231"/>
      <c r="IH40" s="231"/>
      <c r="II40" s="231"/>
      <c r="IJ40" s="231"/>
      <c r="IK40" s="231"/>
      <c r="IL40" s="231"/>
      <c r="IM40" s="231"/>
      <c r="IN40" s="231"/>
      <c r="IO40" s="231"/>
      <c r="IP40" s="231"/>
      <c r="IQ40" s="231"/>
      <c r="IR40" s="231"/>
      <c r="IS40" s="231"/>
      <c r="IT40" s="231"/>
      <c r="IU40" s="231"/>
      <c r="IV40" s="231"/>
      <c r="IW40" s="231"/>
    </row>
    <row r="41" customFormat="false" ht="12.75" hidden="false" customHeight="true" outlineLevel="0" collapsed="false">
      <c r="A41" s="325" t="s">
        <v>79</v>
      </c>
      <c r="B41" s="326" t="n">
        <v>0</v>
      </c>
      <c r="C41" s="326" t="n">
        <v>0</v>
      </c>
      <c r="D41" s="326" t="n">
        <v>0</v>
      </c>
      <c r="E41" s="327" t="n">
        <v>0</v>
      </c>
      <c r="F41" s="326" t="n">
        <v>0</v>
      </c>
      <c r="G41" s="326" t="n">
        <v>0</v>
      </c>
      <c r="H41" s="326" t="n">
        <v>0</v>
      </c>
      <c r="I41" s="326" t="n">
        <v>0</v>
      </c>
      <c r="J41" s="326" t="n">
        <v>0</v>
      </c>
      <c r="K41" s="326" t="n">
        <v>0</v>
      </c>
      <c r="L41" s="326" t="n">
        <v>0</v>
      </c>
      <c r="M41" s="326" t="n">
        <v>0</v>
      </c>
      <c r="N41" s="326" t="n">
        <v>0</v>
      </c>
      <c r="O41" s="326" t="n">
        <v>0</v>
      </c>
      <c r="P41" s="326" t="n">
        <v>0</v>
      </c>
      <c r="Q41" s="326" t="n">
        <v>0</v>
      </c>
      <c r="R41" s="326" t="n">
        <v>0</v>
      </c>
      <c r="S41" s="326" t="n">
        <v>0</v>
      </c>
      <c r="T41" s="326" t="n">
        <v>0</v>
      </c>
      <c r="U41" s="326" t="n">
        <v>0</v>
      </c>
      <c r="V41" s="326" t="n">
        <v>0</v>
      </c>
      <c r="W41" s="326" t="n">
        <v>0</v>
      </c>
      <c r="X41" s="326" t="n">
        <v>0</v>
      </c>
      <c r="Y41" s="328" t="n">
        <v>0</v>
      </c>
      <c r="Z41" s="329" t="n">
        <v>80</v>
      </c>
      <c r="AA41" s="330" t="e">
        <f aca="false">-Economics!D34/Economics!I34</f>
        <v>#VALUE!</v>
      </c>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c r="CP41" s="231"/>
      <c r="CQ41" s="231"/>
      <c r="CR41" s="231"/>
      <c r="CS41" s="231"/>
      <c r="CT41" s="231"/>
      <c r="CU41" s="231"/>
      <c r="CV41" s="231"/>
      <c r="CW41" s="231"/>
      <c r="CX41" s="231"/>
      <c r="CY41" s="231"/>
      <c r="CZ41" s="231"/>
      <c r="DA41" s="231"/>
      <c r="DB41" s="231"/>
      <c r="DC41" s="231"/>
      <c r="DD41" s="231"/>
      <c r="DE41" s="231"/>
      <c r="DF41" s="231"/>
      <c r="DG41" s="231"/>
      <c r="DH41" s="231"/>
      <c r="DI41" s="231"/>
      <c r="DJ41" s="231"/>
      <c r="DK41" s="231"/>
      <c r="DL41" s="231"/>
      <c r="DM41" s="231"/>
      <c r="DN41" s="231"/>
      <c r="DO41" s="231"/>
      <c r="DP41" s="231"/>
      <c r="DQ41" s="231"/>
      <c r="DR41" s="231"/>
      <c r="DS41" s="231"/>
      <c r="DT41" s="231"/>
      <c r="DU41" s="231"/>
      <c r="DV41" s="231"/>
      <c r="DW41" s="231"/>
      <c r="DX41" s="231"/>
      <c r="DY41" s="231"/>
      <c r="DZ41" s="231"/>
      <c r="EA41" s="231"/>
      <c r="EB41" s="231"/>
      <c r="EC41" s="231"/>
      <c r="ED41" s="231"/>
      <c r="EE41" s="231"/>
      <c r="EF41" s="231"/>
      <c r="EG41" s="231"/>
      <c r="EH41" s="231"/>
      <c r="EI41" s="231"/>
      <c r="EJ41" s="231"/>
      <c r="EK41" s="231"/>
      <c r="EL41" s="231"/>
      <c r="EM41" s="231"/>
      <c r="EN41" s="231"/>
      <c r="EO41" s="231"/>
      <c r="EP41" s="231"/>
      <c r="EQ41" s="231"/>
      <c r="ER41" s="231"/>
      <c r="ES41" s="231"/>
      <c r="ET41" s="231"/>
      <c r="EU41" s="231"/>
      <c r="EV41" s="231"/>
      <c r="EW41" s="231"/>
      <c r="EX41" s="231"/>
      <c r="EY41" s="231"/>
      <c r="EZ41" s="231"/>
      <c r="FA41" s="231"/>
      <c r="FB41" s="231"/>
      <c r="FC41" s="231"/>
      <c r="FD41" s="231"/>
      <c r="FE41" s="231"/>
      <c r="FF41" s="231"/>
      <c r="FG41" s="231"/>
      <c r="FH41" s="231"/>
      <c r="FI41" s="231"/>
      <c r="FJ41" s="231"/>
      <c r="FK41" s="231"/>
      <c r="FL41" s="231"/>
      <c r="FM41" s="231"/>
      <c r="FN41" s="231"/>
      <c r="FO41" s="231"/>
      <c r="FP41" s="231"/>
      <c r="FQ41" s="231"/>
      <c r="FR41" s="231"/>
      <c r="FS41" s="231"/>
      <c r="FT41" s="231"/>
      <c r="FU41" s="231"/>
      <c r="FV41" s="231"/>
      <c r="FW41" s="231"/>
      <c r="FX41" s="231"/>
      <c r="FY41" s="231"/>
      <c r="FZ41" s="231"/>
      <c r="GA41" s="231"/>
      <c r="GB41" s="231"/>
      <c r="GC41" s="231"/>
      <c r="GD41" s="231"/>
      <c r="GE41" s="231"/>
      <c r="GF41" s="231"/>
      <c r="GG41" s="231"/>
      <c r="GH41" s="231"/>
      <c r="GI41" s="231"/>
      <c r="GJ41" s="231"/>
      <c r="GK41" s="231"/>
      <c r="GL41" s="231"/>
      <c r="GM41" s="231"/>
      <c r="GN41" s="231"/>
      <c r="GO41" s="231"/>
      <c r="GP41" s="231"/>
      <c r="GQ41" s="231"/>
      <c r="GR41" s="231"/>
      <c r="GS41" s="231"/>
      <c r="GT41" s="231"/>
      <c r="GU41" s="231"/>
      <c r="GV41" s="231"/>
      <c r="GW41" s="231"/>
      <c r="GX41" s="231"/>
      <c r="GY41" s="231"/>
      <c r="GZ41" s="231"/>
      <c r="HA41" s="231"/>
      <c r="HB41" s="231"/>
      <c r="HC41" s="231"/>
      <c r="HD41" s="231"/>
      <c r="HE41" s="231"/>
      <c r="HF41" s="231"/>
      <c r="HG41" s="231"/>
      <c r="HH41" s="231"/>
      <c r="HI41" s="231"/>
      <c r="HJ41" s="231"/>
      <c r="HK41" s="231"/>
      <c r="HL41" s="231"/>
      <c r="HM41" s="231"/>
      <c r="HN41" s="231"/>
      <c r="HO41" s="231"/>
      <c r="HP41" s="231"/>
      <c r="HQ41" s="231"/>
      <c r="HR41" s="231"/>
      <c r="HS41" s="231"/>
      <c r="HT41" s="231"/>
      <c r="HU41" s="231"/>
      <c r="HV41" s="231"/>
      <c r="HW41" s="231"/>
      <c r="HX41" s="231"/>
      <c r="HY41" s="231"/>
      <c r="HZ41" s="231"/>
      <c r="IA41" s="231"/>
      <c r="IB41" s="231"/>
      <c r="IC41" s="231"/>
      <c r="ID41" s="231"/>
      <c r="IE41" s="231"/>
      <c r="IF41" s="231"/>
      <c r="IG41" s="231"/>
      <c r="IH41" s="231"/>
      <c r="II41" s="231"/>
      <c r="IJ41" s="231"/>
      <c r="IK41" s="231"/>
      <c r="IL41" s="231"/>
      <c r="IM41" s="231"/>
      <c r="IN41" s="231"/>
      <c r="IO41" s="231"/>
      <c r="IP41" s="231"/>
      <c r="IQ41" s="231"/>
      <c r="IR41" s="231"/>
      <c r="IS41" s="231"/>
      <c r="IT41" s="231"/>
      <c r="IU41" s="231"/>
      <c r="IV41" s="231"/>
      <c r="IW41" s="231"/>
    </row>
    <row r="42" customFormat="false" ht="15" hidden="false" customHeight="true" outlineLevel="0" collapsed="false">
      <c r="A42" s="331" t="s">
        <v>80</v>
      </c>
      <c r="B42" s="332" t="n">
        <v>33</v>
      </c>
      <c r="C42" s="332" t="n">
        <v>33</v>
      </c>
      <c r="D42" s="332" t="n">
        <v>33</v>
      </c>
      <c r="E42" s="333" t="n">
        <v>33</v>
      </c>
      <c r="F42" s="332" t="n">
        <v>32</v>
      </c>
      <c r="G42" s="332" t="n">
        <v>37</v>
      </c>
      <c r="H42" s="332" t="n">
        <v>32</v>
      </c>
      <c r="I42" s="332" t="n">
        <v>33</v>
      </c>
      <c r="J42" s="332" t="n">
        <v>42</v>
      </c>
      <c r="K42" s="332" t="n">
        <v>42</v>
      </c>
      <c r="L42" s="332" t="n">
        <v>34</v>
      </c>
      <c r="M42" s="332" t="n">
        <v>30</v>
      </c>
      <c r="N42" s="332" t="n">
        <v>30</v>
      </c>
      <c r="O42" s="332" t="n">
        <v>30</v>
      </c>
      <c r="P42" s="332" t="n">
        <v>30</v>
      </c>
      <c r="Q42" s="332" t="n">
        <v>31</v>
      </c>
      <c r="R42" s="332" t="n">
        <v>31</v>
      </c>
      <c r="S42" s="332" t="n">
        <v>65</v>
      </c>
      <c r="T42" s="332" t="n">
        <v>55</v>
      </c>
      <c r="U42" s="332" t="n">
        <v>33</v>
      </c>
      <c r="V42" s="332" t="n">
        <v>34</v>
      </c>
      <c r="W42" s="332" t="n">
        <v>35</v>
      </c>
      <c r="X42" s="332" t="n">
        <v>34</v>
      </c>
      <c r="Y42" s="334" t="n">
        <v>75</v>
      </c>
      <c r="Z42" s="329" t="n">
        <v>78</v>
      </c>
      <c r="AA42" s="330" t="e">
        <f aca="false">-Economics!D35/Economics!I35</f>
        <v>#VALUE!</v>
      </c>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31"/>
      <c r="CO42" s="231"/>
      <c r="CP42" s="231"/>
      <c r="CQ42" s="231"/>
      <c r="CR42" s="231"/>
      <c r="CS42" s="231"/>
      <c r="CT42" s="231"/>
      <c r="CU42" s="231"/>
      <c r="CV42" s="231"/>
      <c r="CW42" s="231"/>
      <c r="CX42" s="231"/>
      <c r="CY42" s="231"/>
      <c r="CZ42" s="231"/>
      <c r="DA42" s="231"/>
      <c r="DB42" s="231"/>
      <c r="DC42" s="231"/>
      <c r="DD42" s="231"/>
      <c r="DE42" s="231"/>
      <c r="DF42" s="231"/>
      <c r="DG42" s="231"/>
      <c r="DH42" s="231"/>
      <c r="DI42" s="231"/>
      <c r="DJ42" s="231"/>
      <c r="DK42" s="231"/>
      <c r="DL42" s="231"/>
      <c r="DM42" s="231"/>
      <c r="DN42" s="231"/>
      <c r="DO42" s="231"/>
      <c r="DP42" s="231"/>
      <c r="DQ42" s="231"/>
      <c r="DR42" s="231"/>
      <c r="DS42" s="231"/>
      <c r="DT42" s="231"/>
      <c r="DU42" s="231"/>
      <c r="DV42" s="231"/>
      <c r="DW42" s="231"/>
      <c r="DX42" s="231"/>
      <c r="DY42" s="231"/>
      <c r="DZ42" s="231"/>
      <c r="EA42" s="231"/>
      <c r="EB42" s="231"/>
      <c r="EC42" s="231"/>
      <c r="ED42" s="231"/>
      <c r="EE42" s="231"/>
      <c r="EF42" s="231"/>
      <c r="EG42" s="231"/>
      <c r="EH42" s="231"/>
      <c r="EI42" s="231"/>
      <c r="EJ42" s="231"/>
      <c r="EK42" s="231"/>
      <c r="EL42" s="231"/>
      <c r="EM42" s="231"/>
      <c r="EN42" s="231"/>
      <c r="EO42" s="231"/>
      <c r="EP42" s="231"/>
      <c r="EQ42" s="231"/>
      <c r="ER42" s="231"/>
      <c r="ES42" s="231"/>
      <c r="ET42" s="231"/>
      <c r="EU42" s="231"/>
      <c r="EV42" s="231"/>
      <c r="EW42" s="231"/>
      <c r="EX42" s="231"/>
      <c r="EY42" s="231"/>
      <c r="EZ42" s="231"/>
      <c r="FA42" s="231"/>
      <c r="FB42" s="231"/>
      <c r="FC42" s="231"/>
      <c r="FD42" s="231"/>
      <c r="FE42" s="231"/>
      <c r="FF42" s="231"/>
      <c r="FG42" s="231"/>
      <c r="FH42" s="231"/>
      <c r="FI42" s="231"/>
      <c r="FJ42" s="231"/>
      <c r="FK42" s="231"/>
      <c r="FL42" s="231"/>
      <c r="FM42" s="231"/>
      <c r="FN42" s="231"/>
      <c r="FO42" s="231"/>
      <c r="FP42" s="231"/>
      <c r="FQ42" s="231"/>
      <c r="FR42" s="231"/>
      <c r="FS42" s="231"/>
      <c r="FT42" s="231"/>
      <c r="FU42" s="231"/>
      <c r="FV42" s="231"/>
      <c r="FW42" s="231"/>
      <c r="FX42" s="231"/>
      <c r="FY42" s="231"/>
      <c r="FZ42" s="231"/>
      <c r="GA42" s="231"/>
      <c r="GB42" s="231"/>
      <c r="GC42" s="231"/>
      <c r="GD42" s="231"/>
      <c r="GE42" s="231"/>
      <c r="GF42" s="231"/>
      <c r="GG42" s="231"/>
      <c r="GH42" s="231"/>
      <c r="GI42" s="231"/>
      <c r="GJ42" s="231"/>
      <c r="GK42" s="231"/>
      <c r="GL42" s="231"/>
      <c r="GM42" s="231"/>
      <c r="GN42" s="231"/>
      <c r="GO42" s="231"/>
      <c r="GP42" s="231"/>
      <c r="GQ42" s="231"/>
      <c r="GR42" s="231"/>
      <c r="GS42" s="231"/>
      <c r="GT42" s="231"/>
      <c r="GU42" s="231"/>
      <c r="GV42" s="231"/>
      <c r="GW42" s="231"/>
      <c r="GX42" s="231"/>
      <c r="GY42" s="231"/>
      <c r="GZ42" s="231"/>
      <c r="HA42" s="231"/>
      <c r="HB42" s="231"/>
      <c r="HC42" s="231"/>
      <c r="HD42" s="231"/>
      <c r="HE42" s="231"/>
      <c r="HF42" s="231"/>
      <c r="HG42" s="231"/>
      <c r="HH42" s="231"/>
      <c r="HI42" s="231"/>
      <c r="HJ42" s="231"/>
      <c r="HK42" s="231"/>
      <c r="HL42" s="231"/>
      <c r="HM42" s="231"/>
      <c r="HN42" s="231"/>
      <c r="HO42" s="231"/>
      <c r="HP42" s="231"/>
      <c r="HQ42" s="231"/>
      <c r="HR42" s="231"/>
      <c r="HS42" s="231"/>
      <c r="HT42" s="231"/>
      <c r="HU42" s="231"/>
      <c r="HV42" s="231"/>
      <c r="HW42" s="231"/>
      <c r="HX42" s="231"/>
      <c r="HY42" s="231"/>
      <c r="HZ42" s="231"/>
      <c r="IA42" s="231"/>
      <c r="IB42" s="231"/>
      <c r="IC42" s="231"/>
      <c r="ID42" s="231"/>
      <c r="IE42" s="231"/>
      <c r="IF42" s="231"/>
      <c r="IG42" s="231"/>
      <c r="IH42" s="231"/>
      <c r="II42" s="231"/>
      <c r="IJ42" s="231"/>
      <c r="IK42" s="231"/>
      <c r="IL42" s="231"/>
      <c r="IM42" s="231"/>
      <c r="IN42" s="231"/>
      <c r="IO42" s="231"/>
      <c r="IP42" s="231"/>
      <c r="IQ42" s="231"/>
      <c r="IR42" s="231"/>
      <c r="IS42" s="231"/>
      <c r="IT42" s="231"/>
      <c r="IU42" s="231"/>
      <c r="IV42" s="231"/>
      <c r="IW42" s="231"/>
    </row>
    <row r="43" customFormat="false" ht="12.75" hidden="false" customHeight="true" outlineLevel="0" collapsed="false">
      <c r="A43" s="335" t="s">
        <v>81</v>
      </c>
      <c r="B43" s="336" t="n">
        <v>80</v>
      </c>
      <c r="C43" s="336" t="n">
        <v>38</v>
      </c>
      <c r="D43" s="336" t="n">
        <v>51</v>
      </c>
      <c r="E43" s="337" t="n">
        <v>48</v>
      </c>
      <c r="F43" s="336" t="n">
        <v>49</v>
      </c>
      <c r="G43" s="336" t="n">
        <v>63</v>
      </c>
      <c r="H43" s="336" t="n">
        <v>38</v>
      </c>
      <c r="I43" s="336" t="n">
        <v>50</v>
      </c>
      <c r="J43" s="336" t="n">
        <v>91</v>
      </c>
      <c r="K43" s="336" t="n">
        <v>53</v>
      </c>
      <c r="L43" s="336" t="n">
        <v>38</v>
      </c>
      <c r="M43" s="336" t="n">
        <v>38</v>
      </c>
      <c r="N43" s="336" t="n">
        <v>40</v>
      </c>
      <c r="O43" s="336" t="n">
        <v>38</v>
      </c>
      <c r="P43" s="336" t="n">
        <v>44</v>
      </c>
      <c r="Q43" s="336" t="n">
        <v>49</v>
      </c>
      <c r="R43" s="336" t="n">
        <v>43</v>
      </c>
      <c r="S43" s="336" t="n">
        <v>94</v>
      </c>
      <c r="T43" s="336" t="n">
        <v>55</v>
      </c>
      <c r="U43" s="336" t="n">
        <v>57</v>
      </c>
      <c r="V43" s="336" t="n">
        <v>56</v>
      </c>
      <c r="W43" s="336" t="n">
        <v>64</v>
      </c>
      <c r="X43" s="336" t="n">
        <v>60</v>
      </c>
      <c r="Y43" s="338" t="n">
        <v>72</v>
      </c>
      <c r="Z43" s="339" t="n">
        <v>103</v>
      </c>
      <c r="AA43" s="340" t="e">
        <f aca="false">-Economics!D36/Economics!I36</f>
        <v>#VALUE!</v>
      </c>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31"/>
      <c r="CA43" s="231"/>
      <c r="CB43" s="231"/>
      <c r="CC43" s="231"/>
      <c r="CD43" s="231"/>
      <c r="CE43" s="231"/>
      <c r="CF43" s="231"/>
      <c r="CG43" s="231"/>
      <c r="CH43" s="231"/>
      <c r="CI43" s="231"/>
      <c r="CJ43" s="231"/>
      <c r="CK43" s="231"/>
      <c r="CL43" s="231"/>
      <c r="CM43" s="231"/>
      <c r="CN43" s="231"/>
      <c r="CO43" s="231"/>
      <c r="CP43" s="231"/>
      <c r="CQ43" s="231"/>
      <c r="CR43" s="231"/>
      <c r="CS43" s="231"/>
      <c r="CT43" s="231"/>
      <c r="CU43" s="231"/>
      <c r="CV43" s="231"/>
      <c r="CW43" s="231"/>
      <c r="CX43" s="231"/>
      <c r="CY43" s="231"/>
      <c r="CZ43" s="231"/>
      <c r="DA43" s="231"/>
      <c r="DB43" s="231"/>
      <c r="DC43" s="231"/>
      <c r="DD43" s="231"/>
      <c r="DE43" s="231"/>
      <c r="DF43" s="231"/>
      <c r="DG43" s="231"/>
      <c r="DH43" s="231"/>
      <c r="DI43" s="231"/>
      <c r="DJ43" s="231"/>
      <c r="DK43" s="231"/>
      <c r="DL43" s="231"/>
      <c r="DM43" s="231"/>
      <c r="DN43" s="231"/>
      <c r="DO43" s="231"/>
      <c r="DP43" s="231"/>
      <c r="DQ43" s="231"/>
      <c r="DR43" s="231"/>
      <c r="DS43" s="231"/>
      <c r="DT43" s="231"/>
      <c r="DU43" s="231"/>
      <c r="DV43" s="231"/>
      <c r="DW43" s="231"/>
      <c r="DX43" s="231"/>
      <c r="DY43" s="231"/>
      <c r="DZ43" s="231"/>
      <c r="EA43" s="231"/>
      <c r="EB43" s="231"/>
      <c r="EC43" s="231"/>
      <c r="ED43" s="231"/>
      <c r="EE43" s="231"/>
      <c r="EF43" s="231"/>
      <c r="EG43" s="231"/>
      <c r="EH43" s="231"/>
      <c r="EI43" s="231"/>
      <c r="EJ43" s="231"/>
      <c r="EK43" s="231"/>
      <c r="EL43" s="231"/>
      <c r="EM43" s="231"/>
      <c r="EN43" s="231"/>
      <c r="EO43" s="231"/>
      <c r="EP43" s="231"/>
      <c r="EQ43" s="231"/>
      <c r="ER43" s="231"/>
      <c r="ES43" s="231"/>
      <c r="ET43" s="231"/>
      <c r="EU43" s="231"/>
      <c r="EV43" s="231"/>
      <c r="EW43" s="231"/>
      <c r="EX43" s="231"/>
      <c r="EY43" s="231"/>
      <c r="EZ43" s="231"/>
      <c r="FA43" s="231"/>
      <c r="FB43" s="231"/>
      <c r="FC43" s="231"/>
      <c r="FD43" s="231"/>
      <c r="FE43" s="231"/>
      <c r="FF43" s="231"/>
      <c r="FG43" s="231"/>
      <c r="FH43" s="231"/>
      <c r="FI43" s="231"/>
      <c r="FJ43" s="231"/>
      <c r="FK43" s="231"/>
      <c r="FL43" s="231"/>
      <c r="FM43" s="231"/>
      <c r="FN43" s="231"/>
      <c r="FO43" s="231"/>
      <c r="FP43" s="231"/>
      <c r="FQ43" s="231"/>
      <c r="FR43" s="231"/>
      <c r="FS43" s="231"/>
      <c r="FT43" s="231"/>
      <c r="FU43" s="231"/>
      <c r="FV43" s="231"/>
      <c r="FW43" s="231"/>
      <c r="FX43" s="231"/>
      <c r="FY43" s="231"/>
      <c r="FZ43" s="231"/>
      <c r="GA43" s="231"/>
      <c r="GB43" s="231"/>
      <c r="GC43" s="231"/>
      <c r="GD43" s="231"/>
      <c r="GE43" s="231"/>
      <c r="GF43" s="231"/>
      <c r="GG43" s="231"/>
      <c r="GH43" s="231"/>
      <c r="GI43" s="231"/>
      <c r="GJ43" s="231"/>
      <c r="GK43" s="231"/>
      <c r="GL43" s="231"/>
      <c r="GM43" s="231"/>
      <c r="GN43" s="231"/>
      <c r="GO43" s="231"/>
      <c r="GP43" s="231"/>
      <c r="GQ43" s="231"/>
      <c r="GR43" s="231"/>
      <c r="GS43" s="231"/>
      <c r="GT43" s="231"/>
      <c r="GU43" s="231"/>
      <c r="GV43" s="231"/>
      <c r="GW43" s="231"/>
      <c r="GX43" s="231"/>
      <c r="GY43" s="231"/>
      <c r="GZ43" s="231"/>
      <c r="HA43" s="231"/>
      <c r="HB43" s="231"/>
      <c r="HC43" s="231"/>
      <c r="HD43" s="231"/>
      <c r="HE43" s="231"/>
      <c r="HF43" s="231"/>
      <c r="HG43" s="231"/>
      <c r="HH43" s="231"/>
      <c r="HI43" s="231"/>
      <c r="HJ43" s="231"/>
      <c r="HK43" s="231"/>
      <c r="HL43" s="231"/>
      <c r="HM43" s="231"/>
      <c r="HN43" s="231"/>
      <c r="HO43" s="231"/>
      <c r="HP43" s="231"/>
      <c r="HQ43" s="231"/>
      <c r="HR43" s="231"/>
      <c r="HS43" s="231"/>
      <c r="HT43" s="231"/>
      <c r="HU43" s="231"/>
      <c r="HV43" s="231"/>
      <c r="HW43" s="231"/>
      <c r="HX43" s="231"/>
      <c r="HY43" s="231"/>
      <c r="HZ43" s="231"/>
      <c r="IA43" s="231"/>
      <c r="IB43" s="231"/>
      <c r="IC43" s="231"/>
      <c r="ID43" s="231"/>
      <c r="IE43" s="231"/>
      <c r="IF43" s="231"/>
      <c r="IG43" s="231"/>
      <c r="IH43" s="231"/>
      <c r="II43" s="231"/>
      <c r="IJ43" s="231"/>
      <c r="IK43" s="231"/>
      <c r="IL43" s="231"/>
      <c r="IM43" s="231"/>
      <c r="IN43" s="231"/>
      <c r="IO43" s="231"/>
      <c r="IP43" s="231"/>
      <c r="IQ43" s="231"/>
      <c r="IR43" s="231"/>
      <c r="IS43" s="231"/>
      <c r="IT43" s="231"/>
      <c r="IU43" s="231"/>
      <c r="IV43" s="231"/>
      <c r="IW43" s="231"/>
    </row>
    <row r="44" customFormat="false" ht="12.75" hidden="false" customHeight="true" outlineLevel="0" collapsed="false">
      <c r="A44" s="331" t="s">
        <v>82</v>
      </c>
      <c r="B44" s="332" t="n">
        <v>40</v>
      </c>
      <c r="C44" s="332" t="n">
        <v>21</v>
      </c>
      <c r="D44" s="332" t="n">
        <v>21</v>
      </c>
      <c r="E44" s="332" t="n">
        <v>21</v>
      </c>
      <c r="F44" s="332" t="n">
        <v>21</v>
      </c>
      <c r="G44" s="332" t="n">
        <v>31</v>
      </c>
      <c r="H44" s="332" t="n">
        <v>20</v>
      </c>
      <c r="I44" s="332" t="n">
        <v>12</v>
      </c>
      <c r="J44" s="332" t="n">
        <v>21</v>
      </c>
      <c r="K44" s="332" t="n">
        <v>21</v>
      </c>
      <c r="L44" s="332" t="n">
        <v>21</v>
      </c>
      <c r="M44" s="332" t="n">
        <v>21</v>
      </c>
      <c r="N44" s="332" t="n">
        <v>21</v>
      </c>
      <c r="O44" s="332" t="n">
        <v>12</v>
      </c>
      <c r="P44" s="332" t="n">
        <v>12</v>
      </c>
      <c r="Q44" s="332" t="n">
        <v>9</v>
      </c>
      <c r="R44" s="332" t="n">
        <v>9</v>
      </c>
      <c r="S44" s="332" t="n">
        <v>31</v>
      </c>
      <c r="T44" s="332" t="n">
        <v>12</v>
      </c>
      <c r="U44" s="332" t="n">
        <v>13</v>
      </c>
      <c r="V44" s="332" t="n">
        <v>13</v>
      </c>
      <c r="W44" s="332" t="n">
        <v>13</v>
      </c>
      <c r="X44" s="332" t="n">
        <v>13</v>
      </c>
      <c r="Y44" s="334" t="n">
        <v>38</v>
      </c>
      <c r="Z44" s="329" t="n">
        <v>40</v>
      </c>
      <c r="AA44" s="330" t="e">
        <f aca="false">-Economics!D37/Economics!I37</f>
        <v>#VALUE!</v>
      </c>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c r="BZ44" s="231"/>
      <c r="CA44" s="231"/>
      <c r="CB44" s="231"/>
      <c r="CC44" s="231"/>
      <c r="CD44" s="231"/>
      <c r="CE44" s="231"/>
      <c r="CF44" s="231"/>
      <c r="CG44" s="231"/>
      <c r="CH44" s="231"/>
      <c r="CI44" s="231"/>
      <c r="CJ44" s="231"/>
      <c r="CK44" s="231"/>
      <c r="CL44" s="231"/>
      <c r="CM44" s="231"/>
      <c r="CN44" s="231"/>
      <c r="CO44" s="231"/>
      <c r="CP44" s="231"/>
      <c r="CQ44" s="231"/>
      <c r="CR44" s="231"/>
      <c r="CS44" s="231"/>
      <c r="CT44" s="231"/>
      <c r="CU44" s="231"/>
      <c r="CV44" s="231"/>
      <c r="CW44" s="231"/>
      <c r="CX44" s="231"/>
      <c r="CY44" s="231"/>
      <c r="CZ44" s="231"/>
      <c r="DA44" s="231"/>
      <c r="DB44" s="231"/>
      <c r="DC44" s="231"/>
      <c r="DD44" s="231"/>
      <c r="DE44" s="231"/>
      <c r="DF44" s="231"/>
      <c r="DG44" s="231"/>
      <c r="DH44" s="231"/>
      <c r="DI44" s="231"/>
      <c r="DJ44" s="231"/>
      <c r="DK44" s="231"/>
      <c r="DL44" s="231"/>
      <c r="DM44" s="231"/>
      <c r="DN44" s="231"/>
      <c r="DO44" s="231"/>
      <c r="DP44" s="231"/>
      <c r="DQ44" s="231"/>
      <c r="DR44" s="231"/>
      <c r="DS44" s="231"/>
      <c r="DT44" s="231"/>
      <c r="DU44" s="231"/>
      <c r="DV44" s="231"/>
      <c r="DW44" s="231"/>
      <c r="DX44" s="231"/>
      <c r="DY44" s="231"/>
      <c r="DZ44" s="231"/>
      <c r="EA44" s="231"/>
      <c r="EB44" s="231"/>
      <c r="EC44" s="231"/>
      <c r="ED44" s="231"/>
      <c r="EE44" s="231"/>
      <c r="EF44" s="231"/>
      <c r="EG44" s="231"/>
      <c r="EH44" s="231"/>
      <c r="EI44" s="231"/>
      <c r="EJ44" s="231"/>
      <c r="EK44" s="231"/>
      <c r="EL44" s="231"/>
      <c r="EM44" s="231"/>
      <c r="EN44" s="231"/>
      <c r="EO44" s="231"/>
      <c r="EP44" s="231"/>
      <c r="EQ44" s="231"/>
      <c r="ER44" s="231"/>
      <c r="ES44" s="231"/>
      <c r="ET44" s="231"/>
      <c r="EU44" s="231"/>
      <c r="EV44" s="231"/>
      <c r="EW44" s="231"/>
      <c r="EX44" s="231"/>
      <c r="EY44" s="231"/>
      <c r="EZ44" s="231"/>
      <c r="FA44" s="231"/>
      <c r="FB44" s="231"/>
      <c r="FC44" s="231"/>
      <c r="FD44" s="231"/>
      <c r="FE44" s="231"/>
      <c r="FF44" s="231"/>
      <c r="FG44" s="231"/>
      <c r="FH44" s="231"/>
      <c r="FI44" s="231"/>
      <c r="FJ44" s="231"/>
      <c r="FK44" s="231"/>
      <c r="FL44" s="231"/>
      <c r="FM44" s="231"/>
      <c r="FN44" s="231"/>
      <c r="FO44" s="231"/>
      <c r="FP44" s="231"/>
      <c r="FQ44" s="231"/>
      <c r="FR44" s="231"/>
      <c r="FS44" s="231"/>
      <c r="FT44" s="231"/>
      <c r="FU44" s="231"/>
      <c r="FV44" s="231"/>
      <c r="FW44" s="231"/>
      <c r="FX44" s="231"/>
      <c r="FY44" s="231"/>
      <c r="FZ44" s="231"/>
      <c r="GA44" s="231"/>
      <c r="GB44" s="231"/>
      <c r="GC44" s="231"/>
      <c r="GD44" s="231"/>
      <c r="GE44" s="231"/>
      <c r="GF44" s="231"/>
      <c r="GG44" s="231"/>
      <c r="GH44" s="231"/>
      <c r="GI44" s="231"/>
      <c r="GJ44" s="231"/>
      <c r="GK44" s="231"/>
      <c r="GL44" s="231"/>
      <c r="GM44" s="231"/>
      <c r="GN44" s="231"/>
      <c r="GO44" s="231"/>
      <c r="GP44" s="231"/>
      <c r="GQ44" s="231"/>
      <c r="GR44" s="231"/>
      <c r="GS44" s="231"/>
      <c r="GT44" s="231"/>
      <c r="GU44" s="231"/>
      <c r="GV44" s="231"/>
      <c r="GW44" s="231"/>
      <c r="GX44" s="231"/>
      <c r="GY44" s="231"/>
      <c r="GZ44" s="231"/>
      <c r="HA44" s="231"/>
      <c r="HB44" s="231"/>
      <c r="HC44" s="231"/>
      <c r="HD44" s="231"/>
      <c r="HE44" s="231"/>
      <c r="HF44" s="231"/>
      <c r="HG44" s="231"/>
      <c r="HH44" s="231"/>
      <c r="HI44" s="231"/>
      <c r="HJ44" s="231"/>
      <c r="HK44" s="231"/>
      <c r="HL44" s="231"/>
      <c r="HM44" s="231"/>
      <c r="HN44" s="231"/>
      <c r="HO44" s="231"/>
      <c r="HP44" s="231"/>
      <c r="HQ44" s="231"/>
      <c r="HR44" s="231"/>
      <c r="HS44" s="231"/>
      <c r="HT44" s="231"/>
      <c r="HU44" s="231"/>
      <c r="HV44" s="231"/>
      <c r="HW44" s="231"/>
      <c r="HX44" s="231"/>
      <c r="HY44" s="231"/>
      <c r="HZ44" s="231"/>
      <c r="IA44" s="231"/>
      <c r="IB44" s="231"/>
      <c r="IC44" s="231"/>
      <c r="ID44" s="231"/>
      <c r="IE44" s="231"/>
      <c r="IF44" s="231"/>
      <c r="IG44" s="231"/>
      <c r="IH44" s="231"/>
      <c r="II44" s="231"/>
      <c r="IJ44" s="231"/>
      <c r="IK44" s="231"/>
      <c r="IL44" s="231"/>
      <c r="IM44" s="231"/>
      <c r="IN44" s="231"/>
      <c r="IO44" s="231"/>
      <c r="IP44" s="231"/>
      <c r="IQ44" s="231"/>
      <c r="IR44" s="231"/>
      <c r="IS44" s="231"/>
      <c r="IT44" s="231"/>
      <c r="IU44" s="231"/>
      <c r="IV44" s="231"/>
      <c r="IW44" s="231"/>
    </row>
    <row r="45" customFormat="false" ht="12.75" hidden="false" customHeight="true" outlineLevel="0" collapsed="false">
      <c r="A45" s="331" t="s">
        <v>83</v>
      </c>
      <c r="B45" s="332" t="n">
        <v>40</v>
      </c>
      <c r="C45" s="332" t="n">
        <v>20</v>
      </c>
      <c r="D45" s="332" t="n">
        <v>20</v>
      </c>
      <c r="E45" s="332" t="n">
        <v>20</v>
      </c>
      <c r="F45" s="332" t="n">
        <v>20</v>
      </c>
      <c r="G45" s="332" t="n">
        <v>25</v>
      </c>
      <c r="H45" s="332" t="n">
        <v>20</v>
      </c>
      <c r="I45" s="332" t="n">
        <v>20</v>
      </c>
      <c r="J45" s="332" t="n">
        <v>20</v>
      </c>
      <c r="K45" s="332" t="n">
        <v>20</v>
      </c>
      <c r="L45" s="332" t="n">
        <v>20</v>
      </c>
      <c r="M45" s="332" t="n">
        <v>20</v>
      </c>
      <c r="N45" s="332" t="n">
        <v>20</v>
      </c>
      <c r="O45" s="332" t="n">
        <v>20</v>
      </c>
      <c r="P45" s="332" t="n">
        <v>20</v>
      </c>
      <c r="Q45" s="332" t="n">
        <v>20</v>
      </c>
      <c r="R45" s="332" t="n">
        <v>20</v>
      </c>
      <c r="S45" s="332" t="n">
        <v>30</v>
      </c>
      <c r="T45" s="332" t="n">
        <v>20</v>
      </c>
      <c r="U45" s="332" t="n">
        <v>20</v>
      </c>
      <c r="V45" s="332" t="n">
        <v>20</v>
      </c>
      <c r="W45" s="332" t="n">
        <v>20</v>
      </c>
      <c r="X45" s="332" t="n">
        <v>20</v>
      </c>
      <c r="Y45" s="334" t="n">
        <v>40</v>
      </c>
      <c r="Z45" s="329" t="n">
        <v>40</v>
      </c>
      <c r="AA45" s="330" t="e">
        <f aca="false">-Economics!D38/Economics!I38</f>
        <v>#VALUE!</v>
      </c>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1"/>
      <c r="CH45" s="231"/>
      <c r="CI45" s="231"/>
      <c r="CJ45" s="231"/>
      <c r="CK45" s="231"/>
      <c r="CL45" s="231"/>
      <c r="CM45" s="231"/>
      <c r="CN45" s="231"/>
      <c r="CO45" s="231"/>
      <c r="CP45" s="231"/>
      <c r="CQ45" s="231"/>
      <c r="CR45" s="231"/>
      <c r="CS45" s="231"/>
      <c r="CT45" s="231"/>
      <c r="CU45" s="231"/>
      <c r="CV45" s="231"/>
      <c r="CW45" s="231"/>
      <c r="CX45" s="231"/>
      <c r="CY45" s="231"/>
      <c r="CZ45" s="231"/>
      <c r="DA45" s="231"/>
      <c r="DB45" s="231"/>
      <c r="DC45" s="231"/>
      <c r="DD45" s="231"/>
      <c r="DE45" s="231"/>
      <c r="DF45" s="231"/>
      <c r="DG45" s="231"/>
      <c r="DH45" s="231"/>
      <c r="DI45" s="231"/>
      <c r="DJ45" s="231"/>
      <c r="DK45" s="231"/>
      <c r="DL45" s="231"/>
      <c r="DM45" s="231"/>
      <c r="DN45" s="231"/>
      <c r="DO45" s="231"/>
      <c r="DP45" s="231"/>
      <c r="DQ45" s="231"/>
      <c r="DR45" s="231"/>
      <c r="DS45" s="231"/>
      <c r="DT45" s="231"/>
      <c r="DU45" s="231"/>
      <c r="DV45" s="231"/>
      <c r="DW45" s="231"/>
      <c r="DX45" s="231"/>
      <c r="DY45" s="231"/>
      <c r="DZ45" s="231"/>
      <c r="EA45" s="231"/>
      <c r="EB45" s="231"/>
      <c r="EC45" s="231"/>
      <c r="ED45" s="231"/>
      <c r="EE45" s="231"/>
      <c r="EF45" s="231"/>
      <c r="EG45" s="231"/>
      <c r="EH45" s="231"/>
      <c r="EI45" s="231"/>
      <c r="EJ45" s="231"/>
      <c r="EK45" s="231"/>
      <c r="EL45" s="231"/>
      <c r="EM45" s="231"/>
      <c r="EN45" s="231"/>
      <c r="EO45" s="231"/>
      <c r="EP45" s="231"/>
      <c r="EQ45" s="231"/>
      <c r="ER45" s="231"/>
      <c r="ES45" s="231"/>
      <c r="ET45" s="231"/>
      <c r="EU45" s="231"/>
      <c r="EV45" s="231"/>
      <c r="EW45" s="231"/>
      <c r="EX45" s="231"/>
      <c r="EY45" s="231"/>
      <c r="EZ45" s="231"/>
      <c r="FA45" s="231"/>
      <c r="FB45" s="231"/>
      <c r="FC45" s="231"/>
      <c r="FD45" s="231"/>
      <c r="FE45" s="231"/>
      <c r="FF45" s="231"/>
      <c r="FG45" s="231"/>
      <c r="FH45" s="231"/>
      <c r="FI45" s="231"/>
      <c r="FJ45" s="231"/>
      <c r="FK45" s="231"/>
      <c r="FL45" s="231"/>
      <c r="FM45" s="231"/>
      <c r="FN45" s="231"/>
      <c r="FO45" s="231"/>
      <c r="FP45" s="231"/>
      <c r="FQ45" s="231"/>
      <c r="FR45" s="231"/>
      <c r="FS45" s="231"/>
      <c r="FT45" s="231"/>
      <c r="FU45" s="231"/>
      <c r="FV45" s="231"/>
      <c r="FW45" s="231"/>
      <c r="FX45" s="231"/>
      <c r="FY45" s="231"/>
      <c r="FZ45" s="231"/>
      <c r="GA45" s="231"/>
      <c r="GB45" s="231"/>
      <c r="GC45" s="231"/>
      <c r="GD45" s="231"/>
      <c r="GE45" s="231"/>
      <c r="GF45" s="231"/>
      <c r="GG45" s="231"/>
      <c r="GH45" s="231"/>
      <c r="GI45" s="231"/>
      <c r="GJ45" s="231"/>
      <c r="GK45" s="231"/>
      <c r="GL45" s="231"/>
      <c r="GM45" s="231"/>
      <c r="GN45" s="231"/>
      <c r="GO45" s="231"/>
      <c r="GP45" s="231"/>
      <c r="GQ45" s="231"/>
      <c r="GR45" s="231"/>
      <c r="GS45" s="231"/>
      <c r="GT45" s="231"/>
      <c r="GU45" s="231"/>
      <c r="GV45" s="231"/>
      <c r="GW45" s="231"/>
      <c r="GX45" s="231"/>
      <c r="GY45" s="231"/>
      <c r="GZ45" s="231"/>
      <c r="HA45" s="231"/>
      <c r="HB45" s="231"/>
      <c r="HC45" s="231"/>
      <c r="HD45" s="231"/>
      <c r="HE45" s="231"/>
      <c r="HF45" s="231"/>
      <c r="HG45" s="231"/>
      <c r="HH45" s="231"/>
      <c r="HI45" s="231"/>
      <c r="HJ45" s="231"/>
      <c r="HK45" s="231"/>
      <c r="HL45" s="231"/>
      <c r="HM45" s="231"/>
      <c r="HN45" s="231"/>
      <c r="HO45" s="231"/>
      <c r="HP45" s="231"/>
      <c r="HQ45" s="231"/>
      <c r="HR45" s="231"/>
      <c r="HS45" s="231"/>
      <c r="HT45" s="231"/>
      <c r="HU45" s="231"/>
      <c r="HV45" s="231"/>
      <c r="HW45" s="231"/>
      <c r="HX45" s="231"/>
      <c r="HY45" s="231"/>
      <c r="HZ45" s="231"/>
      <c r="IA45" s="231"/>
      <c r="IB45" s="231"/>
      <c r="IC45" s="231"/>
      <c r="ID45" s="231"/>
      <c r="IE45" s="231"/>
      <c r="IF45" s="231"/>
      <c r="IG45" s="231"/>
      <c r="IH45" s="231"/>
      <c r="II45" s="231"/>
      <c r="IJ45" s="231"/>
      <c r="IK45" s="231"/>
      <c r="IL45" s="231"/>
      <c r="IM45" s="231"/>
      <c r="IN45" s="231"/>
      <c r="IO45" s="231"/>
      <c r="IP45" s="231"/>
      <c r="IQ45" s="231"/>
      <c r="IR45" s="231"/>
      <c r="IS45" s="231"/>
      <c r="IT45" s="231"/>
      <c r="IU45" s="231"/>
      <c r="IV45" s="231"/>
      <c r="IW45" s="231"/>
    </row>
    <row r="46" customFormat="false" ht="12.75" hidden="false" customHeight="true" outlineLevel="0" collapsed="false">
      <c r="A46" s="341" t="s">
        <v>84</v>
      </c>
      <c r="B46" s="332" t="n">
        <v>0</v>
      </c>
      <c r="C46" s="332" t="n">
        <v>0</v>
      </c>
      <c r="D46" s="332" t="n">
        <v>0</v>
      </c>
      <c r="E46" s="332" t="n">
        <v>0</v>
      </c>
      <c r="F46" s="332" t="n">
        <v>0</v>
      </c>
      <c r="G46" s="332" t="n">
        <v>0</v>
      </c>
      <c r="H46" s="332" t="n">
        <v>0</v>
      </c>
      <c r="I46" s="332" t="n">
        <v>0</v>
      </c>
      <c r="J46" s="332" t="n">
        <v>0</v>
      </c>
      <c r="K46" s="332" t="n">
        <v>0</v>
      </c>
      <c r="L46" s="332" t="n">
        <v>0</v>
      </c>
      <c r="M46" s="332" t="n">
        <v>0</v>
      </c>
      <c r="N46" s="332" t="n">
        <v>0</v>
      </c>
      <c r="O46" s="332" t="n">
        <v>0</v>
      </c>
      <c r="P46" s="332" t="n">
        <v>0</v>
      </c>
      <c r="Q46" s="332" t="n">
        <v>0</v>
      </c>
      <c r="R46" s="332" t="n">
        <v>0</v>
      </c>
      <c r="S46" s="332" t="n">
        <v>0</v>
      </c>
      <c r="T46" s="332" t="n">
        <v>0</v>
      </c>
      <c r="U46" s="332" t="n">
        <v>0</v>
      </c>
      <c r="V46" s="332" t="n">
        <v>0</v>
      </c>
      <c r="W46" s="332" t="n">
        <v>0</v>
      </c>
      <c r="X46" s="332" t="n">
        <v>0</v>
      </c>
      <c r="Y46" s="334" t="n">
        <v>0</v>
      </c>
      <c r="Z46" s="329" t="n">
        <v>108</v>
      </c>
      <c r="AA46" s="330" t="e">
        <f aca="false">-Economics!D39/Economics!I39</f>
        <v>#VALUE!</v>
      </c>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1"/>
      <c r="DM46" s="231"/>
      <c r="DN46" s="231"/>
      <c r="DO46" s="231"/>
      <c r="DP46" s="231"/>
      <c r="DQ46" s="231"/>
      <c r="DR46" s="231"/>
      <c r="DS46" s="231"/>
      <c r="DT46" s="231"/>
      <c r="DU46" s="231"/>
      <c r="DV46" s="231"/>
      <c r="DW46" s="231"/>
      <c r="DX46" s="231"/>
      <c r="DY46" s="231"/>
      <c r="DZ46" s="231"/>
      <c r="EA46" s="231"/>
      <c r="EB46" s="231"/>
      <c r="EC46" s="231"/>
      <c r="ED46" s="231"/>
      <c r="EE46" s="231"/>
      <c r="EF46" s="231"/>
      <c r="EG46" s="231"/>
      <c r="EH46" s="231"/>
      <c r="EI46" s="231"/>
      <c r="EJ46" s="231"/>
      <c r="EK46" s="231"/>
      <c r="EL46" s="231"/>
      <c r="EM46" s="231"/>
      <c r="EN46" s="231"/>
      <c r="EO46" s="231"/>
      <c r="EP46" s="231"/>
      <c r="EQ46" s="231"/>
      <c r="ER46" s="231"/>
      <c r="ES46" s="231"/>
      <c r="ET46" s="231"/>
      <c r="EU46" s="231"/>
      <c r="EV46" s="231"/>
      <c r="EW46" s="231"/>
      <c r="EX46" s="231"/>
      <c r="EY46" s="231"/>
      <c r="EZ46" s="231"/>
      <c r="FA46" s="231"/>
      <c r="FB46" s="231"/>
      <c r="FC46" s="231"/>
      <c r="FD46" s="231"/>
      <c r="FE46" s="231"/>
      <c r="FF46" s="231"/>
      <c r="FG46" s="231"/>
      <c r="FH46" s="231"/>
      <c r="FI46" s="231"/>
      <c r="FJ46" s="231"/>
      <c r="FK46" s="231"/>
      <c r="FL46" s="231"/>
      <c r="FM46" s="231"/>
      <c r="FN46" s="231"/>
      <c r="FO46" s="231"/>
      <c r="FP46" s="231"/>
      <c r="FQ46" s="231"/>
      <c r="FR46" s="231"/>
      <c r="FS46" s="231"/>
      <c r="FT46" s="231"/>
      <c r="FU46" s="231"/>
      <c r="FV46" s="231"/>
      <c r="FW46" s="231"/>
      <c r="FX46" s="231"/>
      <c r="FY46" s="231"/>
      <c r="FZ46" s="231"/>
      <c r="GA46" s="231"/>
      <c r="GB46" s="231"/>
      <c r="GC46" s="231"/>
      <c r="GD46" s="231"/>
      <c r="GE46" s="231"/>
      <c r="GF46" s="231"/>
      <c r="GG46" s="231"/>
      <c r="GH46" s="231"/>
      <c r="GI46" s="231"/>
      <c r="GJ46" s="231"/>
      <c r="GK46" s="231"/>
      <c r="GL46" s="231"/>
      <c r="GM46" s="231"/>
      <c r="GN46" s="231"/>
      <c r="GO46" s="231"/>
      <c r="GP46" s="231"/>
      <c r="GQ46" s="231"/>
      <c r="GR46" s="231"/>
      <c r="GS46" s="231"/>
      <c r="GT46" s="231"/>
      <c r="GU46" s="231"/>
      <c r="GV46" s="231"/>
      <c r="GW46" s="231"/>
      <c r="GX46" s="231"/>
      <c r="GY46" s="231"/>
      <c r="GZ46" s="231"/>
      <c r="HA46" s="231"/>
      <c r="HB46" s="231"/>
      <c r="HC46" s="231"/>
      <c r="HD46" s="231"/>
      <c r="HE46" s="231"/>
      <c r="HF46" s="231"/>
      <c r="HG46" s="231"/>
      <c r="HH46" s="231"/>
      <c r="HI46" s="231"/>
      <c r="HJ46" s="231"/>
      <c r="HK46" s="231"/>
      <c r="HL46" s="231"/>
      <c r="HM46" s="231"/>
      <c r="HN46" s="231"/>
      <c r="HO46" s="231"/>
      <c r="HP46" s="231"/>
      <c r="HQ46" s="231"/>
      <c r="HR46" s="231"/>
      <c r="HS46" s="231"/>
      <c r="HT46" s="231"/>
      <c r="HU46" s="231"/>
      <c r="HV46" s="231"/>
      <c r="HW46" s="231"/>
      <c r="HX46" s="231"/>
      <c r="HY46" s="231"/>
      <c r="HZ46" s="231"/>
      <c r="IA46" s="231"/>
      <c r="IB46" s="231"/>
      <c r="IC46" s="231"/>
      <c r="ID46" s="231"/>
      <c r="IE46" s="231"/>
      <c r="IF46" s="231"/>
      <c r="IG46" s="231"/>
      <c r="IH46" s="231"/>
      <c r="II46" s="231"/>
      <c r="IJ46" s="231"/>
      <c r="IK46" s="231"/>
      <c r="IL46" s="231"/>
      <c r="IM46" s="231"/>
      <c r="IN46" s="231"/>
      <c r="IO46" s="231"/>
      <c r="IP46" s="231"/>
      <c r="IQ46" s="231"/>
      <c r="IR46" s="231"/>
      <c r="IS46" s="231"/>
      <c r="IT46" s="231"/>
      <c r="IU46" s="231"/>
      <c r="IV46" s="231"/>
      <c r="IW46" s="231"/>
    </row>
    <row r="47" customFormat="false" ht="12.75" hidden="false" customHeight="true" outlineLevel="0" collapsed="false">
      <c r="A47" s="331" t="s">
        <v>85</v>
      </c>
      <c r="B47" s="332" t="n">
        <v>0</v>
      </c>
      <c r="C47" s="332" t="n">
        <v>0</v>
      </c>
      <c r="D47" s="332" t="n">
        <v>0</v>
      </c>
      <c r="E47" s="332" t="n">
        <v>0</v>
      </c>
      <c r="F47" s="332" t="n">
        <v>0</v>
      </c>
      <c r="G47" s="332" t="n">
        <v>0</v>
      </c>
      <c r="H47" s="332" t="n">
        <v>0</v>
      </c>
      <c r="I47" s="332" t="n">
        <v>0</v>
      </c>
      <c r="J47" s="332" t="n">
        <v>0</v>
      </c>
      <c r="K47" s="332" t="n">
        <v>0</v>
      </c>
      <c r="L47" s="332" t="n">
        <v>0</v>
      </c>
      <c r="M47" s="332" t="n">
        <v>0</v>
      </c>
      <c r="N47" s="332" t="n">
        <v>0</v>
      </c>
      <c r="O47" s="332" t="n">
        <v>0</v>
      </c>
      <c r="P47" s="332" t="n">
        <v>0</v>
      </c>
      <c r="Q47" s="332" t="n">
        <v>0</v>
      </c>
      <c r="R47" s="332" t="n">
        <v>0</v>
      </c>
      <c r="S47" s="332" t="n">
        <v>0</v>
      </c>
      <c r="T47" s="332" t="n">
        <v>0</v>
      </c>
      <c r="U47" s="332" t="n">
        <v>0</v>
      </c>
      <c r="V47" s="332" t="n">
        <v>0</v>
      </c>
      <c r="W47" s="332" t="n">
        <v>0</v>
      </c>
      <c r="X47" s="332" t="n">
        <v>0</v>
      </c>
      <c r="Y47" s="334" t="n">
        <v>0</v>
      </c>
      <c r="Z47" s="329" t="n">
        <v>108</v>
      </c>
      <c r="AA47" s="330" t="e">
        <f aca="false">-Economics!D40/Economics!I40</f>
        <v>#VALUE!</v>
      </c>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1"/>
      <c r="DM47" s="231"/>
      <c r="DN47" s="231"/>
      <c r="DO47" s="231"/>
      <c r="DP47" s="231"/>
      <c r="DQ47" s="231"/>
      <c r="DR47" s="231"/>
      <c r="DS47" s="231"/>
      <c r="DT47" s="231"/>
      <c r="DU47" s="231"/>
      <c r="DV47" s="231"/>
      <c r="DW47" s="231"/>
      <c r="DX47" s="231"/>
      <c r="DY47" s="231"/>
      <c r="DZ47" s="231"/>
      <c r="EA47" s="231"/>
      <c r="EB47" s="231"/>
      <c r="EC47" s="231"/>
      <c r="ED47" s="231"/>
      <c r="EE47" s="231"/>
      <c r="EF47" s="231"/>
      <c r="EG47" s="231"/>
      <c r="EH47" s="231"/>
      <c r="EI47" s="231"/>
      <c r="EJ47" s="231"/>
      <c r="EK47" s="231"/>
      <c r="EL47" s="231"/>
      <c r="EM47" s="231"/>
      <c r="EN47" s="231"/>
      <c r="EO47" s="231"/>
      <c r="EP47" s="231"/>
      <c r="EQ47" s="231"/>
      <c r="ER47" s="231"/>
      <c r="ES47" s="231"/>
      <c r="ET47" s="231"/>
      <c r="EU47" s="231"/>
      <c r="EV47" s="231"/>
      <c r="EW47" s="231"/>
      <c r="EX47" s="231"/>
      <c r="EY47" s="231"/>
      <c r="EZ47" s="231"/>
      <c r="FA47" s="231"/>
      <c r="FB47" s="231"/>
      <c r="FC47" s="231"/>
      <c r="FD47" s="231"/>
      <c r="FE47" s="231"/>
      <c r="FF47" s="231"/>
      <c r="FG47" s="231"/>
      <c r="FH47" s="231"/>
      <c r="FI47" s="231"/>
      <c r="FJ47" s="231"/>
      <c r="FK47" s="231"/>
      <c r="FL47" s="231"/>
      <c r="FM47" s="231"/>
      <c r="FN47" s="231"/>
      <c r="FO47" s="231"/>
      <c r="FP47" s="231"/>
      <c r="FQ47" s="231"/>
      <c r="FR47" s="231"/>
      <c r="FS47" s="231"/>
      <c r="FT47" s="231"/>
      <c r="FU47" s="231"/>
      <c r="FV47" s="231"/>
      <c r="FW47" s="231"/>
      <c r="FX47" s="231"/>
      <c r="FY47" s="231"/>
      <c r="FZ47" s="231"/>
      <c r="GA47" s="231"/>
      <c r="GB47" s="231"/>
      <c r="GC47" s="231"/>
      <c r="GD47" s="231"/>
      <c r="GE47" s="231"/>
      <c r="GF47" s="231"/>
      <c r="GG47" s="231"/>
      <c r="GH47" s="231"/>
      <c r="GI47" s="231"/>
      <c r="GJ47" s="231"/>
      <c r="GK47" s="231"/>
      <c r="GL47" s="231"/>
      <c r="GM47" s="231"/>
      <c r="GN47" s="231"/>
      <c r="GO47" s="231"/>
      <c r="GP47" s="231"/>
      <c r="GQ47" s="231"/>
      <c r="GR47" s="231"/>
      <c r="GS47" s="231"/>
      <c r="GT47" s="231"/>
      <c r="GU47" s="231"/>
      <c r="GV47" s="231"/>
      <c r="GW47" s="231"/>
      <c r="GX47" s="231"/>
      <c r="GY47" s="231"/>
      <c r="GZ47" s="231"/>
      <c r="HA47" s="231"/>
      <c r="HB47" s="231"/>
      <c r="HC47" s="231"/>
      <c r="HD47" s="231"/>
      <c r="HE47" s="231"/>
      <c r="HF47" s="231"/>
      <c r="HG47" s="231"/>
      <c r="HH47" s="231"/>
      <c r="HI47" s="231"/>
      <c r="HJ47" s="231"/>
      <c r="HK47" s="231"/>
      <c r="HL47" s="231"/>
      <c r="HM47" s="231"/>
      <c r="HN47" s="231"/>
      <c r="HO47" s="231"/>
      <c r="HP47" s="231"/>
      <c r="HQ47" s="231"/>
      <c r="HR47" s="231"/>
      <c r="HS47" s="231"/>
      <c r="HT47" s="231"/>
      <c r="HU47" s="231"/>
      <c r="HV47" s="231"/>
      <c r="HW47" s="231"/>
      <c r="HX47" s="231"/>
      <c r="HY47" s="231"/>
      <c r="HZ47" s="231"/>
      <c r="IA47" s="231"/>
      <c r="IB47" s="231"/>
      <c r="IC47" s="231"/>
      <c r="ID47" s="231"/>
      <c r="IE47" s="231"/>
      <c r="IF47" s="231"/>
      <c r="IG47" s="231"/>
      <c r="IH47" s="231"/>
      <c r="II47" s="231"/>
      <c r="IJ47" s="231"/>
      <c r="IK47" s="231"/>
      <c r="IL47" s="231"/>
      <c r="IM47" s="231"/>
      <c r="IN47" s="231"/>
      <c r="IO47" s="231"/>
      <c r="IP47" s="231"/>
      <c r="IQ47" s="231"/>
      <c r="IR47" s="231"/>
      <c r="IS47" s="231"/>
      <c r="IT47" s="231"/>
      <c r="IU47" s="231"/>
      <c r="IV47" s="231"/>
      <c r="IW47" s="231"/>
    </row>
    <row r="48" customFormat="false" ht="12.75" hidden="false" customHeight="true" outlineLevel="0" collapsed="false">
      <c r="A48" s="335" t="s">
        <v>86</v>
      </c>
      <c r="B48" s="336" t="n">
        <v>0</v>
      </c>
      <c r="C48" s="336" t="n">
        <v>0</v>
      </c>
      <c r="D48" s="336" t="n">
        <v>0</v>
      </c>
      <c r="E48" s="336" t="n">
        <v>0</v>
      </c>
      <c r="F48" s="336" t="n">
        <v>0</v>
      </c>
      <c r="G48" s="336" t="n">
        <v>0</v>
      </c>
      <c r="H48" s="336" t="n">
        <v>0</v>
      </c>
      <c r="I48" s="336" t="n">
        <v>0</v>
      </c>
      <c r="J48" s="336" t="n">
        <v>0</v>
      </c>
      <c r="K48" s="336" t="n">
        <v>0</v>
      </c>
      <c r="L48" s="336" t="n">
        <v>0</v>
      </c>
      <c r="M48" s="336" t="n">
        <v>0</v>
      </c>
      <c r="N48" s="336" t="n">
        <v>0</v>
      </c>
      <c r="O48" s="336" t="n">
        <v>0</v>
      </c>
      <c r="P48" s="336" t="n">
        <v>0</v>
      </c>
      <c r="Q48" s="336" t="n">
        <v>0</v>
      </c>
      <c r="R48" s="336" t="n">
        <v>0</v>
      </c>
      <c r="S48" s="336" t="n">
        <v>0</v>
      </c>
      <c r="T48" s="336" t="n">
        <v>0</v>
      </c>
      <c r="U48" s="336" t="n">
        <v>0</v>
      </c>
      <c r="V48" s="336" t="n">
        <v>0</v>
      </c>
      <c r="W48" s="336" t="n">
        <v>0</v>
      </c>
      <c r="X48" s="336" t="n">
        <v>0</v>
      </c>
      <c r="Y48" s="338" t="n">
        <v>0</v>
      </c>
      <c r="Z48" s="339" t="n">
        <v>212</v>
      </c>
      <c r="AA48" s="340" t="e">
        <f aca="false">-Economics!D41/Economics!I41</f>
        <v>#VALUE!</v>
      </c>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1"/>
      <c r="BG48" s="231"/>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I48" s="231"/>
      <c r="DJ48" s="231"/>
      <c r="DK48" s="231"/>
      <c r="DL48" s="231"/>
      <c r="DM48" s="231"/>
      <c r="DN48" s="231"/>
      <c r="DO48" s="231"/>
      <c r="DP48" s="231"/>
      <c r="DQ48" s="231"/>
      <c r="DR48" s="231"/>
      <c r="DS48" s="231"/>
      <c r="DT48" s="231"/>
      <c r="DU48" s="231"/>
      <c r="DV48" s="231"/>
      <c r="DW48" s="231"/>
      <c r="DX48" s="231"/>
      <c r="DY48" s="231"/>
      <c r="DZ48" s="231"/>
      <c r="EA48" s="231"/>
      <c r="EB48" s="231"/>
      <c r="EC48" s="231"/>
      <c r="ED48" s="231"/>
      <c r="EE48" s="231"/>
      <c r="EF48" s="231"/>
      <c r="EG48" s="231"/>
      <c r="EH48" s="231"/>
      <c r="EI48" s="231"/>
      <c r="EJ48" s="231"/>
      <c r="EK48" s="231"/>
      <c r="EL48" s="231"/>
      <c r="EM48" s="231"/>
      <c r="EN48" s="231"/>
      <c r="EO48" s="231"/>
      <c r="EP48" s="231"/>
      <c r="EQ48" s="231"/>
      <c r="ER48" s="231"/>
      <c r="ES48" s="231"/>
      <c r="ET48" s="231"/>
      <c r="EU48" s="231"/>
      <c r="EV48" s="231"/>
      <c r="EW48" s="231"/>
      <c r="EX48" s="231"/>
      <c r="EY48" s="231"/>
      <c r="EZ48" s="231"/>
      <c r="FA48" s="231"/>
      <c r="FB48" s="231"/>
      <c r="FC48" s="231"/>
      <c r="FD48" s="231"/>
      <c r="FE48" s="231"/>
      <c r="FF48" s="231"/>
      <c r="FG48" s="231"/>
      <c r="FH48" s="231"/>
      <c r="FI48" s="231"/>
      <c r="FJ48" s="231"/>
      <c r="FK48" s="231"/>
      <c r="FL48" s="231"/>
      <c r="FM48" s="231"/>
      <c r="FN48" s="231"/>
      <c r="FO48" s="231"/>
      <c r="FP48" s="231"/>
      <c r="FQ48" s="231"/>
      <c r="FR48" s="231"/>
      <c r="FS48" s="231"/>
      <c r="FT48" s="231"/>
      <c r="FU48" s="231"/>
      <c r="FV48" s="231"/>
      <c r="FW48" s="231"/>
      <c r="FX48" s="231"/>
      <c r="FY48" s="231"/>
      <c r="FZ48" s="231"/>
      <c r="GA48" s="231"/>
      <c r="GB48" s="231"/>
      <c r="GC48" s="231"/>
      <c r="GD48" s="231"/>
      <c r="GE48" s="231"/>
      <c r="GF48" s="231"/>
      <c r="GG48" s="231"/>
      <c r="GH48" s="231"/>
      <c r="GI48" s="231"/>
      <c r="GJ48" s="231"/>
      <c r="GK48" s="231"/>
      <c r="GL48" s="231"/>
      <c r="GM48" s="231"/>
      <c r="GN48" s="231"/>
      <c r="GO48" s="231"/>
      <c r="GP48" s="231"/>
      <c r="GQ48" s="231"/>
      <c r="GR48" s="231"/>
      <c r="GS48" s="231"/>
      <c r="GT48" s="231"/>
      <c r="GU48" s="231"/>
      <c r="GV48" s="231"/>
      <c r="GW48" s="231"/>
      <c r="GX48" s="231"/>
      <c r="GY48" s="231"/>
      <c r="GZ48" s="231"/>
      <c r="HA48" s="231"/>
      <c r="HB48" s="231"/>
      <c r="HC48" s="231"/>
      <c r="HD48" s="231"/>
      <c r="HE48" s="231"/>
      <c r="HF48" s="231"/>
      <c r="HG48" s="231"/>
      <c r="HH48" s="231"/>
      <c r="HI48" s="231"/>
      <c r="HJ48" s="231"/>
      <c r="HK48" s="231"/>
      <c r="HL48" s="231"/>
      <c r="HM48" s="231"/>
      <c r="HN48" s="231"/>
      <c r="HO48" s="231"/>
      <c r="HP48" s="231"/>
      <c r="HQ48" s="231"/>
      <c r="HR48" s="231"/>
      <c r="HS48" s="231"/>
      <c r="HT48" s="231"/>
      <c r="HU48" s="231"/>
      <c r="HV48" s="231"/>
      <c r="HW48" s="231"/>
      <c r="HX48" s="231"/>
      <c r="HY48" s="231"/>
      <c r="HZ48" s="231"/>
      <c r="IA48" s="231"/>
      <c r="IB48" s="231"/>
      <c r="IC48" s="231"/>
      <c r="ID48" s="231"/>
      <c r="IE48" s="231"/>
      <c r="IF48" s="231"/>
      <c r="IG48" s="231"/>
      <c r="IH48" s="231"/>
      <c r="II48" s="231"/>
      <c r="IJ48" s="231"/>
      <c r="IK48" s="231"/>
      <c r="IL48" s="231"/>
      <c r="IM48" s="231"/>
      <c r="IN48" s="231"/>
      <c r="IO48" s="231"/>
      <c r="IP48" s="231"/>
      <c r="IQ48" s="231"/>
      <c r="IR48" s="231"/>
      <c r="IS48" s="231"/>
      <c r="IT48" s="231"/>
      <c r="IU48" s="231"/>
      <c r="IV48" s="231"/>
      <c r="IW48" s="231"/>
    </row>
    <row r="49" customFormat="false" ht="12.75" hidden="false" customHeight="true" outlineLevel="0" collapsed="false">
      <c r="A49" s="335" t="s">
        <v>87</v>
      </c>
      <c r="B49" s="336" t="n">
        <v>0</v>
      </c>
      <c r="C49" s="336" t="n">
        <v>0</v>
      </c>
      <c r="D49" s="336" t="n">
        <v>0</v>
      </c>
      <c r="E49" s="336" t="n">
        <v>0</v>
      </c>
      <c r="F49" s="336" t="n">
        <v>0</v>
      </c>
      <c r="G49" s="336" t="n">
        <v>0</v>
      </c>
      <c r="H49" s="336" t="n">
        <v>0</v>
      </c>
      <c r="I49" s="336" t="n">
        <v>0</v>
      </c>
      <c r="J49" s="336" t="n">
        <v>0</v>
      </c>
      <c r="K49" s="336" t="n">
        <v>0</v>
      </c>
      <c r="L49" s="336" t="n">
        <v>0</v>
      </c>
      <c r="M49" s="336" t="n">
        <v>0</v>
      </c>
      <c r="N49" s="336" t="n">
        <v>0</v>
      </c>
      <c r="O49" s="336" t="n">
        <v>0</v>
      </c>
      <c r="P49" s="336" t="n">
        <v>0</v>
      </c>
      <c r="Q49" s="336" t="n">
        <v>0</v>
      </c>
      <c r="R49" s="336" t="n">
        <v>0</v>
      </c>
      <c r="S49" s="336" t="n">
        <v>0</v>
      </c>
      <c r="T49" s="336" t="n">
        <v>0</v>
      </c>
      <c r="U49" s="336" t="n">
        <v>0</v>
      </c>
      <c r="V49" s="336" t="n">
        <v>0</v>
      </c>
      <c r="W49" s="336" t="n">
        <v>0</v>
      </c>
      <c r="X49" s="336" t="n">
        <v>0</v>
      </c>
      <c r="Y49" s="338" t="n">
        <v>0</v>
      </c>
      <c r="Z49" s="339" t="n">
        <v>68</v>
      </c>
      <c r="AA49" s="340" t="e">
        <f aca="false">-Economics!D42/Economics!I42</f>
        <v>#VALUE!</v>
      </c>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c r="DI49" s="231"/>
      <c r="DJ49" s="231"/>
      <c r="DK49" s="231"/>
      <c r="DL49" s="231"/>
      <c r="DM49" s="231"/>
      <c r="DN49" s="231"/>
      <c r="DO49" s="231"/>
      <c r="DP49" s="231"/>
      <c r="DQ49" s="231"/>
      <c r="DR49" s="231"/>
      <c r="DS49" s="231"/>
      <c r="DT49" s="231"/>
      <c r="DU49" s="231"/>
      <c r="DV49" s="231"/>
      <c r="DW49" s="231"/>
      <c r="DX49" s="231"/>
      <c r="DY49" s="231"/>
      <c r="DZ49" s="231"/>
      <c r="EA49" s="231"/>
      <c r="EB49" s="231"/>
      <c r="EC49" s="231"/>
      <c r="ED49" s="231"/>
      <c r="EE49" s="231"/>
      <c r="EF49" s="231"/>
      <c r="EG49" s="231"/>
      <c r="EH49" s="231"/>
      <c r="EI49" s="231"/>
      <c r="EJ49" s="231"/>
      <c r="EK49" s="231"/>
      <c r="EL49" s="231"/>
      <c r="EM49" s="231"/>
      <c r="EN49" s="231"/>
      <c r="EO49" s="231"/>
      <c r="EP49" s="231"/>
      <c r="EQ49" s="231"/>
      <c r="ER49" s="231"/>
      <c r="ES49" s="231"/>
      <c r="ET49" s="231"/>
      <c r="EU49" s="231"/>
      <c r="EV49" s="231"/>
      <c r="EW49" s="231"/>
      <c r="EX49" s="231"/>
      <c r="EY49" s="231"/>
      <c r="EZ49" s="231"/>
      <c r="FA49" s="231"/>
      <c r="FB49" s="231"/>
      <c r="FC49" s="231"/>
      <c r="FD49" s="231"/>
      <c r="FE49" s="231"/>
      <c r="FF49" s="231"/>
      <c r="FG49" s="231"/>
      <c r="FH49" s="231"/>
      <c r="FI49" s="231"/>
      <c r="FJ49" s="231"/>
      <c r="FK49" s="231"/>
      <c r="FL49" s="231"/>
      <c r="FM49" s="231"/>
      <c r="FN49" s="231"/>
      <c r="FO49" s="231"/>
      <c r="FP49" s="231"/>
      <c r="FQ49" s="231"/>
      <c r="FR49" s="231"/>
      <c r="FS49" s="231"/>
      <c r="FT49" s="231"/>
      <c r="FU49" s="231"/>
      <c r="FV49" s="231"/>
      <c r="FW49" s="231"/>
      <c r="FX49" s="231"/>
      <c r="FY49" s="231"/>
      <c r="FZ49" s="231"/>
      <c r="GA49" s="231"/>
      <c r="GB49" s="231"/>
      <c r="GC49" s="231"/>
      <c r="GD49" s="231"/>
      <c r="GE49" s="231"/>
      <c r="GF49" s="231"/>
      <c r="GG49" s="231"/>
      <c r="GH49" s="231"/>
      <c r="GI49" s="231"/>
      <c r="GJ49" s="231"/>
      <c r="GK49" s="231"/>
      <c r="GL49" s="231"/>
      <c r="GM49" s="231"/>
      <c r="GN49" s="231"/>
      <c r="GO49" s="231"/>
      <c r="GP49" s="231"/>
      <c r="GQ49" s="231"/>
      <c r="GR49" s="231"/>
      <c r="GS49" s="231"/>
      <c r="GT49" s="231"/>
      <c r="GU49" s="231"/>
      <c r="GV49" s="231"/>
      <c r="GW49" s="231"/>
      <c r="GX49" s="231"/>
      <c r="GY49" s="231"/>
      <c r="GZ49" s="231"/>
      <c r="HA49" s="231"/>
      <c r="HB49" s="231"/>
      <c r="HC49" s="231"/>
      <c r="HD49" s="231"/>
      <c r="HE49" s="231"/>
      <c r="HF49" s="231"/>
      <c r="HG49" s="231"/>
      <c r="HH49" s="231"/>
      <c r="HI49" s="231"/>
      <c r="HJ49" s="231"/>
      <c r="HK49" s="231"/>
      <c r="HL49" s="231"/>
      <c r="HM49" s="231"/>
      <c r="HN49" s="231"/>
      <c r="HO49" s="231"/>
      <c r="HP49" s="231"/>
      <c r="HQ49" s="231"/>
      <c r="HR49" s="231"/>
      <c r="HS49" s="231"/>
      <c r="HT49" s="231"/>
      <c r="HU49" s="231"/>
      <c r="HV49" s="231"/>
      <c r="HW49" s="231"/>
      <c r="HX49" s="231"/>
      <c r="HY49" s="231"/>
      <c r="HZ49" s="231"/>
      <c r="IA49" s="231"/>
      <c r="IB49" s="231"/>
      <c r="IC49" s="231"/>
      <c r="ID49" s="231"/>
      <c r="IE49" s="231"/>
      <c r="IF49" s="231"/>
      <c r="IG49" s="231"/>
      <c r="IH49" s="231"/>
      <c r="II49" s="231"/>
      <c r="IJ49" s="231"/>
      <c r="IK49" s="231"/>
      <c r="IL49" s="231"/>
      <c r="IM49" s="231"/>
      <c r="IN49" s="231"/>
      <c r="IO49" s="231"/>
      <c r="IP49" s="231"/>
      <c r="IQ49" s="231"/>
      <c r="IR49" s="231"/>
      <c r="IS49" s="231"/>
      <c r="IT49" s="231"/>
      <c r="IU49" s="231"/>
      <c r="IV49" s="231"/>
      <c r="IW49" s="231"/>
    </row>
    <row r="50" customFormat="false" ht="12.75" hidden="false" customHeight="true" outlineLevel="0" collapsed="false">
      <c r="A50" s="331" t="s">
        <v>88</v>
      </c>
      <c r="B50" s="332" t="n">
        <v>0</v>
      </c>
      <c r="C50" s="332" t="n">
        <v>0</v>
      </c>
      <c r="D50" s="332" t="n">
        <v>0</v>
      </c>
      <c r="E50" s="332" t="n">
        <v>0</v>
      </c>
      <c r="F50" s="332" t="n">
        <v>0</v>
      </c>
      <c r="G50" s="332" t="n">
        <v>0</v>
      </c>
      <c r="H50" s="332" t="n">
        <v>0</v>
      </c>
      <c r="I50" s="332" t="n">
        <v>0</v>
      </c>
      <c r="J50" s="332" t="n">
        <v>0</v>
      </c>
      <c r="K50" s="332" t="n">
        <v>0</v>
      </c>
      <c r="L50" s="332" t="n">
        <v>0</v>
      </c>
      <c r="M50" s="332" t="n">
        <v>0</v>
      </c>
      <c r="N50" s="332" t="n">
        <v>0</v>
      </c>
      <c r="O50" s="332" t="n">
        <v>0</v>
      </c>
      <c r="P50" s="332" t="n">
        <v>0</v>
      </c>
      <c r="Q50" s="332" t="n">
        <v>0</v>
      </c>
      <c r="R50" s="332" t="n">
        <v>0</v>
      </c>
      <c r="S50" s="332" t="n">
        <v>0</v>
      </c>
      <c r="T50" s="332" t="n">
        <v>0</v>
      </c>
      <c r="U50" s="332" t="n">
        <v>0</v>
      </c>
      <c r="V50" s="332" t="n">
        <v>0</v>
      </c>
      <c r="W50" s="332" t="n">
        <v>0</v>
      </c>
      <c r="X50" s="332" t="n">
        <v>0</v>
      </c>
      <c r="Y50" s="334" t="n">
        <v>0</v>
      </c>
      <c r="Z50" s="329" t="n">
        <v>48</v>
      </c>
      <c r="AA50" s="330" t="e">
        <f aca="false">-Economics!D43/Economics!I43</f>
        <v>#VALUE!</v>
      </c>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1"/>
      <c r="DM50" s="231"/>
      <c r="DN50" s="231"/>
      <c r="DO50" s="231"/>
      <c r="DP50" s="231"/>
      <c r="DQ50" s="231"/>
      <c r="DR50" s="231"/>
      <c r="DS50" s="231"/>
      <c r="DT50" s="231"/>
      <c r="DU50" s="231"/>
      <c r="DV50" s="231"/>
      <c r="DW50" s="231"/>
      <c r="DX50" s="231"/>
      <c r="DY50" s="231"/>
      <c r="DZ50" s="231"/>
      <c r="EA50" s="231"/>
      <c r="EB50" s="231"/>
      <c r="EC50" s="231"/>
      <c r="ED50" s="231"/>
      <c r="EE50" s="231"/>
      <c r="EF50" s="231"/>
      <c r="EG50" s="231"/>
      <c r="EH50" s="231"/>
      <c r="EI50" s="231"/>
      <c r="EJ50" s="231"/>
      <c r="EK50" s="231"/>
      <c r="EL50" s="231"/>
      <c r="EM50" s="231"/>
      <c r="EN50" s="231"/>
      <c r="EO50" s="231"/>
      <c r="EP50" s="231"/>
      <c r="EQ50" s="231"/>
      <c r="ER50" s="231"/>
      <c r="ES50" s="231"/>
      <c r="ET50" s="231"/>
      <c r="EU50" s="231"/>
      <c r="EV50" s="231"/>
      <c r="EW50" s="231"/>
      <c r="EX50" s="231"/>
      <c r="EY50" s="231"/>
      <c r="EZ50" s="231"/>
      <c r="FA50" s="231"/>
      <c r="FB50" s="231"/>
      <c r="FC50" s="231"/>
      <c r="FD50" s="231"/>
      <c r="FE50" s="231"/>
      <c r="FF50" s="231"/>
      <c r="FG50" s="231"/>
      <c r="FH50" s="231"/>
      <c r="FI50" s="231"/>
      <c r="FJ50" s="231"/>
      <c r="FK50" s="231"/>
      <c r="FL50" s="231"/>
      <c r="FM50" s="231"/>
      <c r="FN50" s="231"/>
      <c r="FO50" s="231"/>
      <c r="FP50" s="231"/>
      <c r="FQ50" s="231"/>
      <c r="FR50" s="231"/>
      <c r="FS50" s="231"/>
      <c r="FT50" s="231"/>
      <c r="FU50" s="231"/>
      <c r="FV50" s="231"/>
      <c r="FW50" s="231"/>
      <c r="FX50" s="231"/>
      <c r="FY50" s="231"/>
      <c r="FZ50" s="231"/>
      <c r="GA50" s="231"/>
      <c r="GB50" s="231"/>
      <c r="GC50" s="231"/>
      <c r="GD50" s="231"/>
      <c r="GE50" s="231"/>
      <c r="GF50" s="231"/>
      <c r="GG50" s="231"/>
      <c r="GH50" s="231"/>
      <c r="GI50" s="231"/>
      <c r="GJ50" s="231"/>
      <c r="GK50" s="231"/>
      <c r="GL50" s="231"/>
      <c r="GM50" s="231"/>
      <c r="GN50" s="231"/>
      <c r="GO50" s="231"/>
      <c r="GP50" s="231"/>
      <c r="GQ50" s="231"/>
      <c r="GR50" s="231"/>
      <c r="GS50" s="231"/>
      <c r="GT50" s="231"/>
      <c r="GU50" s="231"/>
      <c r="GV50" s="231"/>
      <c r="GW50" s="231"/>
      <c r="GX50" s="231"/>
      <c r="GY50" s="231"/>
      <c r="GZ50" s="231"/>
      <c r="HA50" s="231"/>
      <c r="HB50" s="231"/>
      <c r="HC50" s="231"/>
      <c r="HD50" s="231"/>
      <c r="HE50" s="231"/>
      <c r="HF50" s="231"/>
      <c r="HG50" s="231"/>
      <c r="HH50" s="231"/>
      <c r="HI50" s="231"/>
      <c r="HJ50" s="231"/>
      <c r="HK50" s="231"/>
      <c r="HL50" s="231"/>
      <c r="HM50" s="231"/>
      <c r="HN50" s="231"/>
      <c r="HO50" s="231"/>
      <c r="HP50" s="231"/>
      <c r="HQ50" s="231"/>
      <c r="HR50" s="231"/>
      <c r="HS50" s="231"/>
      <c r="HT50" s="231"/>
      <c r="HU50" s="231"/>
      <c r="HV50" s="231"/>
      <c r="HW50" s="231"/>
      <c r="HX50" s="231"/>
      <c r="HY50" s="231"/>
      <c r="HZ50" s="231"/>
      <c r="IA50" s="231"/>
      <c r="IB50" s="231"/>
      <c r="IC50" s="231"/>
      <c r="ID50" s="231"/>
      <c r="IE50" s="231"/>
      <c r="IF50" s="231"/>
      <c r="IG50" s="231"/>
      <c r="IH50" s="231"/>
      <c r="II50" s="231"/>
      <c r="IJ50" s="231"/>
      <c r="IK50" s="231"/>
      <c r="IL50" s="231"/>
      <c r="IM50" s="231"/>
      <c r="IN50" s="231"/>
      <c r="IO50" s="231"/>
      <c r="IP50" s="231"/>
      <c r="IQ50" s="231"/>
      <c r="IR50" s="231"/>
      <c r="IS50" s="231"/>
      <c r="IT50" s="231"/>
      <c r="IU50" s="231"/>
      <c r="IV50" s="231"/>
      <c r="IW50" s="231"/>
    </row>
    <row r="51" customFormat="false" ht="12.75" hidden="false" customHeight="true" outlineLevel="0" collapsed="false">
      <c r="A51" s="331" t="s">
        <v>89</v>
      </c>
      <c r="B51" s="332" t="n">
        <v>0</v>
      </c>
      <c r="C51" s="332" t="n">
        <v>0</v>
      </c>
      <c r="D51" s="332" t="n">
        <v>0</v>
      </c>
      <c r="E51" s="332" t="n">
        <v>0</v>
      </c>
      <c r="F51" s="332" t="n">
        <v>0</v>
      </c>
      <c r="G51" s="332" t="n">
        <v>0</v>
      </c>
      <c r="H51" s="332" t="n">
        <v>0</v>
      </c>
      <c r="I51" s="332" t="n">
        <v>0</v>
      </c>
      <c r="J51" s="332" t="n">
        <v>0</v>
      </c>
      <c r="K51" s="332" t="n">
        <v>0</v>
      </c>
      <c r="L51" s="332" t="n">
        <v>0</v>
      </c>
      <c r="M51" s="332" t="n">
        <v>0</v>
      </c>
      <c r="N51" s="332" t="n">
        <v>0</v>
      </c>
      <c r="O51" s="332" t="n">
        <v>0</v>
      </c>
      <c r="P51" s="332" t="n">
        <v>0</v>
      </c>
      <c r="Q51" s="332" t="n">
        <v>0</v>
      </c>
      <c r="R51" s="332" t="n">
        <v>0</v>
      </c>
      <c r="S51" s="332" t="n">
        <v>0</v>
      </c>
      <c r="T51" s="332" t="n">
        <v>0</v>
      </c>
      <c r="U51" s="332" t="n">
        <v>0</v>
      </c>
      <c r="V51" s="332" t="n">
        <v>0</v>
      </c>
      <c r="W51" s="332" t="n">
        <v>0</v>
      </c>
      <c r="X51" s="332" t="n">
        <v>0</v>
      </c>
      <c r="Y51" s="334" t="n">
        <v>0</v>
      </c>
      <c r="Z51" s="329" t="n">
        <v>44</v>
      </c>
      <c r="AA51" s="330" t="e">
        <f aca="false">-Economics!D44/Economics!I44</f>
        <v>#VALUE!</v>
      </c>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c r="BE51" s="231"/>
      <c r="BF51" s="231"/>
      <c r="BG51" s="231"/>
      <c r="BH51" s="231"/>
      <c r="BI51" s="231"/>
      <c r="BJ51" s="231"/>
      <c r="BK51" s="231"/>
      <c r="BL51" s="231"/>
      <c r="BM51" s="231"/>
      <c r="BN51" s="231"/>
      <c r="BO51" s="231"/>
      <c r="BP51" s="231"/>
      <c r="BQ51" s="231"/>
      <c r="BR51" s="231"/>
      <c r="BS51" s="231"/>
      <c r="BT51" s="231"/>
      <c r="BU51" s="231"/>
      <c r="BV51" s="231"/>
      <c r="BW51" s="231"/>
      <c r="BX51" s="231"/>
      <c r="BY51" s="231"/>
      <c r="BZ51" s="231"/>
      <c r="CA51" s="231"/>
      <c r="CB51" s="231"/>
      <c r="CC51" s="231"/>
      <c r="CD51" s="231"/>
      <c r="CE51" s="231"/>
      <c r="CF51" s="231"/>
      <c r="CG51" s="231"/>
      <c r="CH51" s="231"/>
      <c r="CI51" s="231"/>
      <c r="CJ51" s="231"/>
      <c r="CK51" s="231"/>
      <c r="CL51" s="231"/>
      <c r="CM51" s="231"/>
      <c r="CN51" s="231"/>
      <c r="CO51" s="231"/>
      <c r="CP51" s="231"/>
      <c r="CQ51" s="231"/>
      <c r="CR51" s="231"/>
      <c r="CS51" s="231"/>
      <c r="CT51" s="231"/>
      <c r="CU51" s="231"/>
      <c r="CV51" s="231"/>
      <c r="CW51" s="231"/>
      <c r="CX51" s="231"/>
      <c r="CY51" s="231"/>
      <c r="CZ51" s="231"/>
      <c r="DA51" s="231"/>
      <c r="DB51" s="231"/>
      <c r="DC51" s="231"/>
      <c r="DD51" s="231"/>
      <c r="DE51" s="231"/>
      <c r="DF51" s="231"/>
      <c r="DG51" s="231"/>
      <c r="DH51" s="231"/>
      <c r="DI51" s="231"/>
      <c r="DJ51" s="231"/>
      <c r="DK51" s="231"/>
      <c r="DL51" s="231"/>
      <c r="DM51" s="231"/>
      <c r="DN51" s="231"/>
      <c r="DO51" s="231"/>
      <c r="DP51" s="231"/>
      <c r="DQ51" s="231"/>
      <c r="DR51" s="231"/>
      <c r="DS51" s="231"/>
      <c r="DT51" s="231"/>
      <c r="DU51" s="231"/>
      <c r="DV51" s="231"/>
      <c r="DW51" s="231"/>
      <c r="DX51" s="231"/>
      <c r="DY51" s="231"/>
      <c r="DZ51" s="231"/>
      <c r="EA51" s="231"/>
      <c r="EB51" s="231"/>
      <c r="EC51" s="231"/>
      <c r="ED51" s="231"/>
      <c r="EE51" s="231"/>
      <c r="EF51" s="231"/>
      <c r="EG51" s="231"/>
      <c r="EH51" s="231"/>
      <c r="EI51" s="231"/>
      <c r="EJ51" s="231"/>
      <c r="EK51" s="231"/>
      <c r="EL51" s="231"/>
      <c r="EM51" s="231"/>
      <c r="EN51" s="231"/>
      <c r="EO51" s="231"/>
      <c r="EP51" s="231"/>
      <c r="EQ51" s="231"/>
      <c r="ER51" s="231"/>
      <c r="ES51" s="231"/>
      <c r="ET51" s="231"/>
      <c r="EU51" s="231"/>
      <c r="EV51" s="231"/>
      <c r="EW51" s="231"/>
      <c r="EX51" s="231"/>
      <c r="EY51" s="231"/>
      <c r="EZ51" s="231"/>
      <c r="FA51" s="231"/>
      <c r="FB51" s="231"/>
      <c r="FC51" s="231"/>
      <c r="FD51" s="231"/>
      <c r="FE51" s="231"/>
      <c r="FF51" s="231"/>
      <c r="FG51" s="231"/>
      <c r="FH51" s="231"/>
      <c r="FI51" s="231"/>
      <c r="FJ51" s="231"/>
      <c r="FK51" s="231"/>
      <c r="FL51" s="231"/>
      <c r="FM51" s="231"/>
      <c r="FN51" s="231"/>
      <c r="FO51" s="231"/>
      <c r="FP51" s="231"/>
      <c r="FQ51" s="231"/>
      <c r="FR51" s="231"/>
      <c r="FS51" s="231"/>
      <c r="FT51" s="231"/>
      <c r="FU51" s="231"/>
      <c r="FV51" s="231"/>
      <c r="FW51" s="231"/>
      <c r="FX51" s="231"/>
      <c r="FY51" s="231"/>
      <c r="FZ51" s="231"/>
      <c r="GA51" s="231"/>
      <c r="GB51" s="231"/>
      <c r="GC51" s="231"/>
      <c r="GD51" s="231"/>
      <c r="GE51" s="231"/>
      <c r="GF51" s="231"/>
      <c r="GG51" s="231"/>
      <c r="GH51" s="231"/>
      <c r="GI51" s="231"/>
      <c r="GJ51" s="231"/>
      <c r="GK51" s="231"/>
      <c r="GL51" s="231"/>
      <c r="GM51" s="231"/>
      <c r="GN51" s="231"/>
      <c r="GO51" s="231"/>
      <c r="GP51" s="231"/>
      <c r="GQ51" s="231"/>
      <c r="GR51" s="231"/>
      <c r="GS51" s="231"/>
      <c r="GT51" s="231"/>
      <c r="GU51" s="231"/>
      <c r="GV51" s="231"/>
      <c r="GW51" s="231"/>
      <c r="GX51" s="231"/>
      <c r="GY51" s="231"/>
      <c r="GZ51" s="231"/>
      <c r="HA51" s="231"/>
      <c r="HB51" s="231"/>
      <c r="HC51" s="231"/>
      <c r="HD51" s="231"/>
      <c r="HE51" s="231"/>
      <c r="HF51" s="231"/>
      <c r="HG51" s="231"/>
      <c r="HH51" s="231"/>
      <c r="HI51" s="231"/>
      <c r="HJ51" s="231"/>
      <c r="HK51" s="231"/>
      <c r="HL51" s="231"/>
      <c r="HM51" s="231"/>
      <c r="HN51" s="231"/>
      <c r="HO51" s="231"/>
      <c r="HP51" s="231"/>
      <c r="HQ51" s="231"/>
      <c r="HR51" s="231"/>
      <c r="HS51" s="231"/>
      <c r="HT51" s="231"/>
      <c r="HU51" s="231"/>
      <c r="HV51" s="231"/>
      <c r="HW51" s="231"/>
      <c r="HX51" s="231"/>
      <c r="HY51" s="231"/>
      <c r="HZ51" s="231"/>
      <c r="IA51" s="231"/>
      <c r="IB51" s="231"/>
      <c r="IC51" s="231"/>
      <c r="ID51" s="231"/>
      <c r="IE51" s="231"/>
      <c r="IF51" s="231"/>
      <c r="IG51" s="231"/>
      <c r="IH51" s="231"/>
      <c r="II51" s="231"/>
      <c r="IJ51" s="231"/>
      <c r="IK51" s="231"/>
      <c r="IL51" s="231"/>
      <c r="IM51" s="231"/>
      <c r="IN51" s="231"/>
      <c r="IO51" s="231"/>
      <c r="IP51" s="231"/>
      <c r="IQ51" s="231"/>
      <c r="IR51" s="231"/>
      <c r="IS51" s="231"/>
      <c r="IT51" s="231"/>
      <c r="IU51" s="231"/>
      <c r="IV51" s="231"/>
      <c r="IW51" s="231"/>
    </row>
    <row r="52" customFormat="false" ht="12.75" hidden="false" customHeight="true" outlineLevel="0" collapsed="false">
      <c r="A52" s="331" t="s">
        <v>90</v>
      </c>
      <c r="B52" s="332" t="n">
        <v>0</v>
      </c>
      <c r="C52" s="332" t="n">
        <v>0</v>
      </c>
      <c r="D52" s="332" t="n">
        <v>0</v>
      </c>
      <c r="E52" s="332" t="n">
        <v>0</v>
      </c>
      <c r="F52" s="332" t="n">
        <v>0</v>
      </c>
      <c r="G52" s="332" t="n">
        <v>0</v>
      </c>
      <c r="H52" s="332" t="n">
        <v>0</v>
      </c>
      <c r="I52" s="332" t="n">
        <v>0</v>
      </c>
      <c r="J52" s="332" t="n">
        <v>0</v>
      </c>
      <c r="K52" s="332" t="n">
        <v>0</v>
      </c>
      <c r="L52" s="332" t="n">
        <v>0</v>
      </c>
      <c r="M52" s="332" t="n">
        <v>0</v>
      </c>
      <c r="N52" s="332" t="n">
        <v>0</v>
      </c>
      <c r="O52" s="332" t="n">
        <v>0</v>
      </c>
      <c r="P52" s="332" t="n">
        <v>0</v>
      </c>
      <c r="Q52" s="332" t="n">
        <v>0</v>
      </c>
      <c r="R52" s="332" t="n">
        <v>0</v>
      </c>
      <c r="S52" s="332" t="n">
        <v>0</v>
      </c>
      <c r="T52" s="332" t="n">
        <v>0</v>
      </c>
      <c r="U52" s="332" t="n">
        <v>0</v>
      </c>
      <c r="V52" s="332" t="n">
        <v>0</v>
      </c>
      <c r="W52" s="332" t="n">
        <v>0</v>
      </c>
      <c r="X52" s="332" t="n">
        <v>0</v>
      </c>
      <c r="Y52" s="334" t="n">
        <v>0</v>
      </c>
      <c r="Z52" s="342" t="n">
        <v>130</v>
      </c>
      <c r="AA52" s="343" t="e">
        <f aca="false">-Economics!D45/Economics!I45</f>
        <v>#VALUE!</v>
      </c>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1"/>
      <c r="BV52" s="231"/>
      <c r="BW52" s="231"/>
      <c r="BX52" s="231"/>
      <c r="BY52" s="231"/>
      <c r="BZ52" s="231"/>
      <c r="CA52" s="231"/>
      <c r="CB52" s="231"/>
      <c r="CC52" s="231"/>
      <c r="CD52" s="231"/>
      <c r="CE52" s="231"/>
      <c r="CF52" s="231"/>
      <c r="CG52" s="231"/>
      <c r="CH52" s="231"/>
      <c r="CI52" s="231"/>
      <c r="CJ52" s="231"/>
      <c r="CK52" s="231"/>
      <c r="CL52" s="231"/>
      <c r="CM52" s="231"/>
      <c r="CN52" s="231"/>
      <c r="CO52" s="231"/>
      <c r="CP52" s="231"/>
      <c r="CQ52" s="231"/>
      <c r="CR52" s="231"/>
      <c r="CS52" s="231"/>
      <c r="CT52" s="231"/>
      <c r="CU52" s="231"/>
      <c r="CV52" s="231"/>
      <c r="CW52" s="231"/>
      <c r="CX52" s="231"/>
      <c r="CY52" s="231"/>
      <c r="CZ52" s="231"/>
      <c r="DA52" s="231"/>
      <c r="DB52" s="231"/>
      <c r="DC52" s="231"/>
      <c r="DD52" s="231"/>
      <c r="DE52" s="231"/>
      <c r="DF52" s="231"/>
      <c r="DG52" s="231"/>
      <c r="DH52" s="231"/>
      <c r="DI52" s="231"/>
      <c r="DJ52" s="231"/>
      <c r="DK52" s="231"/>
      <c r="DL52" s="231"/>
      <c r="DM52" s="231"/>
      <c r="DN52" s="231"/>
      <c r="DO52" s="231"/>
      <c r="DP52" s="231"/>
      <c r="DQ52" s="231"/>
      <c r="DR52" s="231"/>
      <c r="DS52" s="231"/>
      <c r="DT52" s="231"/>
      <c r="DU52" s="231"/>
      <c r="DV52" s="231"/>
      <c r="DW52" s="231"/>
      <c r="DX52" s="231"/>
      <c r="DY52" s="231"/>
      <c r="DZ52" s="231"/>
      <c r="EA52" s="231"/>
      <c r="EB52" s="231"/>
      <c r="EC52" s="231"/>
      <c r="ED52" s="231"/>
      <c r="EE52" s="231"/>
      <c r="EF52" s="231"/>
      <c r="EG52" s="231"/>
      <c r="EH52" s="231"/>
      <c r="EI52" s="231"/>
      <c r="EJ52" s="231"/>
      <c r="EK52" s="231"/>
      <c r="EL52" s="231"/>
      <c r="EM52" s="231"/>
      <c r="EN52" s="231"/>
      <c r="EO52" s="231"/>
      <c r="EP52" s="231"/>
      <c r="EQ52" s="231"/>
      <c r="ER52" s="231"/>
      <c r="ES52" s="231"/>
      <c r="ET52" s="231"/>
      <c r="EU52" s="231"/>
      <c r="EV52" s="231"/>
      <c r="EW52" s="231"/>
      <c r="EX52" s="231"/>
      <c r="EY52" s="231"/>
      <c r="EZ52" s="231"/>
      <c r="FA52" s="231"/>
      <c r="FB52" s="231"/>
      <c r="FC52" s="231"/>
      <c r="FD52" s="231"/>
      <c r="FE52" s="231"/>
      <c r="FF52" s="231"/>
      <c r="FG52" s="231"/>
      <c r="FH52" s="231"/>
      <c r="FI52" s="231"/>
      <c r="FJ52" s="231"/>
      <c r="FK52" s="231"/>
      <c r="FL52" s="231"/>
      <c r="FM52" s="231"/>
      <c r="FN52" s="231"/>
      <c r="FO52" s="231"/>
      <c r="FP52" s="231"/>
      <c r="FQ52" s="231"/>
      <c r="FR52" s="231"/>
      <c r="FS52" s="231"/>
      <c r="FT52" s="231"/>
      <c r="FU52" s="231"/>
      <c r="FV52" s="231"/>
      <c r="FW52" s="231"/>
      <c r="FX52" s="231"/>
      <c r="FY52" s="231"/>
      <c r="FZ52" s="231"/>
      <c r="GA52" s="231"/>
      <c r="GB52" s="231"/>
      <c r="GC52" s="231"/>
      <c r="GD52" s="231"/>
      <c r="GE52" s="231"/>
      <c r="GF52" s="231"/>
      <c r="GG52" s="231"/>
      <c r="GH52" s="231"/>
      <c r="GI52" s="231"/>
      <c r="GJ52" s="231"/>
      <c r="GK52" s="231"/>
      <c r="GL52" s="231"/>
      <c r="GM52" s="231"/>
      <c r="GN52" s="231"/>
      <c r="GO52" s="231"/>
      <c r="GP52" s="231"/>
      <c r="GQ52" s="231"/>
      <c r="GR52" s="231"/>
      <c r="GS52" s="231"/>
      <c r="GT52" s="231"/>
      <c r="GU52" s="231"/>
      <c r="GV52" s="231"/>
      <c r="GW52" s="231"/>
      <c r="GX52" s="231"/>
      <c r="GY52" s="231"/>
      <c r="GZ52" s="231"/>
      <c r="HA52" s="231"/>
      <c r="HB52" s="231"/>
      <c r="HC52" s="231"/>
      <c r="HD52" s="231"/>
      <c r="HE52" s="231"/>
      <c r="HF52" s="231"/>
      <c r="HG52" s="231"/>
      <c r="HH52" s="231"/>
      <c r="HI52" s="231"/>
      <c r="HJ52" s="231"/>
      <c r="HK52" s="231"/>
      <c r="HL52" s="231"/>
      <c r="HM52" s="231"/>
      <c r="HN52" s="231"/>
      <c r="HO52" s="231"/>
      <c r="HP52" s="231"/>
      <c r="HQ52" s="231"/>
      <c r="HR52" s="231"/>
      <c r="HS52" s="231"/>
      <c r="HT52" s="231"/>
      <c r="HU52" s="231"/>
      <c r="HV52" s="231"/>
      <c r="HW52" s="231"/>
      <c r="HX52" s="231"/>
      <c r="HY52" s="231"/>
      <c r="HZ52" s="231"/>
      <c r="IA52" s="231"/>
      <c r="IB52" s="231"/>
      <c r="IC52" s="231"/>
      <c r="ID52" s="231"/>
      <c r="IE52" s="231"/>
      <c r="IF52" s="231"/>
      <c r="IG52" s="231"/>
      <c r="IH52" s="231"/>
      <c r="II52" s="231"/>
      <c r="IJ52" s="231"/>
      <c r="IK52" s="231"/>
      <c r="IL52" s="231"/>
      <c r="IM52" s="231"/>
      <c r="IN52" s="231"/>
      <c r="IO52" s="231"/>
      <c r="IP52" s="231"/>
      <c r="IQ52" s="231"/>
      <c r="IR52" s="231"/>
      <c r="IS52" s="231"/>
      <c r="IT52" s="231"/>
      <c r="IU52" s="231"/>
      <c r="IV52" s="231"/>
      <c r="IW52" s="231"/>
    </row>
    <row r="53" customFormat="false" ht="12.75" hidden="false" customHeight="true" outlineLevel="0" collapsed="false">
      <c r="A53" s="331" t="s">
        <v>91</v>
      </c>
      <c r="B53" s="332" t="n">
        <v>202</v>
      </c>
      <c r="C53" s="332" t="n">
        <v>201</v>
      </c>
      <c r="D53" s="332" t="n">
        <v>201</v>
      </c>
      <c r="E53" s="332" t="n">
        <v>202</v>
      </c>
      <c r="F53" s="332" t="n">
        <v>202</v>
      </c>
      <c r="G53" s="332" t="n">
        <v>202</v>
      </c>
      <c r="H53" s="332" t="n">
        <v>202</v>
      </c>
      <c r="I53" s="332" t="n">
        <v>202</v>
      </c>
      <c r="J53" s="332" t="n">
        <v>202</v>
      </c>
      <c r="K53" s="332" t="n">
        <v>202</v>
      </c>
      <c r="L53" s="332" t="n">
        <v>202</v>
      </c>
      <c r="M53" s="332" t="n">
        <v>201</v>
      </c>
      <c r="N53" s="332" t="n">
        <v>201</v>
      </c>
      <c r="O53" s="332" t="n">
        <v>201</v>
      </c>
      <c r="P53" s="332" t="n">
        <v>201</v>
      </c>
      <c r="Q53" s="332" t="n">
        <v>201</v>
      </c>
      <c r="R53" s="332" t="n">
        <v>201</v>
      </c>
      <c r="S53" s="332" t="n">
        <v>201</v>
      </c>
      <c r="T53" s="332" t="n">
        <v>202</v>
      </c>
      <c r="U53" s="332" t="n">
        <v>201</v>
      </c>
      <c r="V53" s="332" t="n">
        <v>201</v>
      </c>
      <c r="W53" s="332" t="n">
        <v>202</v>
      </c>
      <c r="X53" s="332" t="n">
        <v>201</v>
      </c>
      <c r="Y53" s="334" t="n">
        <v>201</v>
      </c>
      <c r="Z53" s="329" t="n">
        <v>198</v>
      </c>
      <c r="AA53" s="344"/>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1"/>
      <c r="BV53" s="231"/>
      <c r="BW53" s="231"/>
      <c r="BX53" s="231"/>
      <c r="BY53" s="231"/>
      <c r="BZ53" s="231"/>
      <c r="CA53" s="231"/>
      <c r="CB53" s="231"/>
      <c r="CC53" s="231"/>
      <c r="CD53" s="231"/>
      <c r="CE53" s="231"/>
      <c r="CF53" s="231"/>
      <c r="CG53" s="231"/>
      <c r="CH53" s="231"/>
      <c r="CI53" s="231"/>
      <c r="CJ53" s="231"/>
      <c r="CK53" s="231"/>
      <c r="CL53" s="231"/>
      <c r="CM53" s="231"/>
      <c r="CN53" s="231"/>
      <c r="CO53" s="231"/>
      <c r="CP53" s="231"/>
      <c r="CQ53" s="231"/>
      <c r="CR53" s="231"/>
      <c r="CS53" s="231"/>
      <c r="CT53" s="231"/>
      <c r="CU53" s="231"/>
      <c r="CV53" s="231"/>
      <c r="CW53" s="231"/>
      <c r="CX53" s="231"/>
      <c r="CY53" s="231"/>
      <c r="CZ53" s="231"/>
      <c r="DA53" s="231"/>
      <c r="DB53" s="231"/>
      <c r="DC53" s="231"/>
      <c r="DD53" s="231"/>
      <c r="DE53" s="231"/>
      <c r="DF53" s="231"/>
      <c r="DG53" s="231"/>
      <c r="DH53" s="231"/>
      <c r="DI53" s="231"/>
      <c r="DJ53" s="231"/>
      <c r="DK53" s="231"/>
      <c r="DL53" s="231"/>
      <c r="DM53" s="231"/>
      <c r="DN53" s="231"/>
      <c r="DO53" s="231"/>
      <c r="DP53" s="231"/>
      <c r="DQ53" s="231"/>
      <c r="DR53" s="231"/>
      <c r="DS53" s="231"/>
      <c r="DT53" s="231"/>
      <c r="DU53" s="231"/>
      <c r="DV53" s="231"/>
      <c r="DW53" s="231"/>
      <c r="DX53" s="231"/>
      <c r="DY53" s="231"/>
      <c r="DZ53" s="231"/>
      <c r="EA53" s="231"/>
      <c r="EB53" s="231"/>
      <c r="EC53" s="231"/>
      <c r="ED53" s="231"/>
      <c r="EE53" s="231"/>
      <c r="EF53" s="231"/>
      <c r="EG53" s="231"/>
      <c r="EH53" s="231"/>
      <c r="EI53" s="231"/>
      <c r="EJ53" s="231"/>
      <c r="EK53" s="231"/>
      <c r="EL53" s="231"/>
      <c r="EM53" s="231"/>
      <c r="EN53" s="231"/>
      <c r="EO53" s="231"/>
      <c r="EP53" s="231"/>
      <c r="EQ53" s="231"/>
      <c r="ER53" s="231"/>
      <c r="ES53" s="231"/>
      <c r="ET53" s="231"/>
      <c r="EU53" s="231"/>
      <c r="EV53" s="231"/>
      <c r="EW53" s="231"/>
      <c r="EX53" s="231"/>
      <c r="EY53" s="231"/>
      <c r="EZ53" s="231"/>
      <c r="FA53" s="231"/>
      <c r="FB53" s="231"/>
      <c r="FC53" s="231"/>
      <c r="FD53" s="231"/>
      <c r="FE53" s="231"/>
      <c r="FF53" s="231"/>
      <c r="FG53" s="231"/>
      <c r="FH53" s="231"/>
      <c r="FI53" s="231"/>
      <c r="FJ53" s="231"/>
      <c r="FK53" s="231"/>
      <c r="FL53" s="231"/>
      <c r="FM53" s="231"/>
      <c r="FN53" s="231"/>
      <c r="FO53" s="231"/>
      <c r="FP53" s="231"/>
      <c r="FQ53" s="231"/>
      <c r="FR53" s="231"/>
      <c r="FS53" s="231"/>
      <c r="FT53" s="231"/>
      <c r="FU53" s="231"/>
      <c r="FV53" s="231"/>
      <c r="FW53" s="231"/>
      <c r="FX53" s="231"/>
      <c r="FY53" s="231"/>
      <c r="FZ53" s="231"/>
      <c r="GA53" s="231"/>
      <c r="GB53" s="231"/>
      <c r="GC53" s="231"/>
      <c r="GD53" s="231"/>
      <c r="GE53" s="231"/>
      <c r="GF53" s="231"/>
      <c r="GG53" s="231"/>
      <c r="GH53" s="231"/>
      <c r="GI53" s="231"/>
      <c r="GJ53" s="231"/>
      <c r="GK53" s="231"/>
      <c r="GL53" s="231"/>
      <c r="GM53" s="231"/>
      <c r="GN53" s="231"/>
      <c r="GO53" s="231"/>
      <c r="GP53" s="231"/>
      <c r="GQ53" s="231"/>
      <c r="GR53" s="231"/>
      <c r="GS53" s="231"/>
      <c r="GT53" s="231"/>
      <c r="GU53" s="231"/>
      <c r="GV53" s="231"/>
      <c r="GW53" s="231"/>
      <c r="GX53" s="231"/>
      <c r="GY53" s="231"/>
      <c r="GZ53" s="231"/>
      <c r="HA53" s="231"/>
      <c r="HB53" s="231"/>
      <c r="HC53" s="231"/>
      <c r="HD53" s="231"/>
      <c r="HE53" s="231"/>
      <c r="HF53" s="231"/>
      <c r="HG53" s="231"/>
      <c r="HH53" s="231"/>
      <c r="HI53" s="231"/>
      <c r="HJ53" s="231"/>
      <c r="HK53" s="231"/>
      <c r="HL53" s="231"/>
      <c r="HM53" s="231"/>
      <c r="HN53" s="231"/>
      <c r="HO53" s="231"/>
      <c r="HP53" s="231"/>
      <c r="HQ53" s="231"/>
      <c r="HR53" s="231"/>
      <c r="HS53" s="231"/>
      <c r="HT53" s="231"/>
      <c r="HU53" s="231"/>
      <c r="HV53" s="231"/>
      <c r="HW53" s="231"/>
      <c r="HX53" s="231"/>
      <c r="HY53" s="231"/>
      <c r="HZ53" s="231"/>
      <c r="IA53" s="231"/>
      <c r="IB53" s="231"/>
      <c r="IC53" s="231"/>
      <c r="ID53" s="231"/>
      <c r="IE53" s="231"/>
      <c r="IF53" s="231"/>
      <c r="IG53" s="231"/>
      <c r="IH53" s="231"/>
      <c r="II53" s="231"/>
      <c r="IJ53" s="231"/>
      <c r="IK53" s="231"/>
      <c r="IL53" s="231"/>
      <c r="IM53" s="231"/>
      <c r="IN53" s="231"/>
      <c r="IO53" s="231"/>
      <c r="IP53" s="231"/>
      <c r="IQ53" s="231"/>
      <c r="IR53" s="231"/>
      <c r="IS53" s="231"/>
      <c r="IT53" s="231"/>
      <c r="IU53" s="231"/>
      <c r="IV53" s="231"/>
      <c r="IW53" s="231"/>
    </row>
    <row r="54" customFormat="false" ht="12.75" hidden="false" customHeight="true" outlineLevel="0" collapsed="false">
      <c r="A54" s="331" t="s">
        <v>92</v>
      </c>
      <c r="B54" s="332" t="n">
        <v>202</v>
      </c>
      <c r="C54" s="332" t="n">
        <v>201</v>
      </c>
      <c r="D54" s="332" t="n">
        <v>201</v>
      </c>
      <c r="E54" s="332" t="n">
        <v>202</v>
      </c>
      <c r="F54" s="332" t="n">
        <v>202</v>
      </c>
      <c r="G54" s="332" t="n">
        <v>202</v>
      </c>
      <c r="H54" s="332" t="n">
        <v>202</v>
      </c>
      <c r="I54" s="332" t="n">
        <v>202</v>
      </c>
      <c r="J54" s="332" t="n">
        <v>202</v>
      </c>
      <c r="K54" s="332" t="n">
        <v>202</v>
      </c>
      <c r="L54" s="332" t="n">
        <v>202</v>
      </c>
      <c r="M54" s="332" t="n">
        <v>201</v>
      </c>
      <c r="N54" s="332" t="n">
        <v>202</v>
      </c>
      <c r="O54" s="332" t="n">
        <v>201</v>
      </c>
      <c r="P54" s="332" t="n">
        <v>201</v>
      </c>
      <c r="Q54" s="332" t="n">
        <v>201</v>
      </c>
      <c r="R54" s="332" t="n">
        <v>201</v>
      </c>
      <c r="S54" s="332" t="n">
        <v>201</v>
      </c>
      <c r="T54" s="332" t="n">
        <v>202</v>
      </c>
      <c r="U54" s="332" t="n">
        <v>201</v>
      </c>
      <c r="V54" s="332" t="n">
        <v>201</v>
      </c>
      <c r="W54" s="332" t="n">
        <v>202</v>
      </c>
      <c r="X54" s="332" t="n">
        <v>201</v>
      </c>
      <c r="Y54" s="334" t="n">
        <v>201</v>
      </c>
      <c r="Z54" s="329" t="n">
        <v>198</v>
      </c>
      <c r="AA54" s="344"/>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1"/>
      <c r="BV54" s="231"/>
      <c r="BW54" s="231"/>
      <c r="BX54" s="231"/>
      <c r="BY54" s="231"/>
      <c r="BZ54" s="231"/>
      <c r="CA54" s="231"/>
      <c r="CB54" s="231"/>
      <c r="CC54" s="231"/>
      <c r="CD54" s="231"/>
      <c r="CE54" s="231"/>
      <c r="CF54" s="231"/>
      <c r="CG54" s="231"/>
      <c r="CH54" s="231"/>
      <c r="CI54" s="231"/>
      <c r="CJ54" s="231"/>
      <c r="CK54" s="231"/>
      <c r="CL54" s="231"/>
      <c r="CM54" s="231"/>
      <c r="CN54" s="231"/>
      <c r="CO54" s="231"/>
      <c r="CP54" s="231"/>
      <c r="CQ54" s="231"/>
      <c r="CR54" s="231"/>
      <c r="CS54" s="231"/>
      <c r="CT54" s="231"/>
      <c r="CU54" s="231"/>
      <c r="CV54" s="231"/>
      <c r="CW54" s="231"/>
      <c r="CX54" s="231"/>
      <c r="CY54" s="231"/>
      <c r="CZ54" s="231"/>
      <c r="DA54" s="231"/>
      <c r="DB54" s="231"/>
      <c r="DC54" s="231"/>
      <c r="DD54" s="231"/>
      <c r="DE54" s="231"/>
      <c r="DF54" s="231"/>
      <c r="DG54" s="231"/>
      <c r="DH54" s="231"/>
      <c r="DI54" s="231"/>
      <c r="DJ54" s="231"/>
      <c r="DK54" s="231"/>
      <c r="DL54" s="231"/>
      <c r="DM54" s="231"/>
      <c r="DN54" s="231"/>
      <c r="DO54" s="231"/>
      <c r="DP54" s="231"/>
      <c r="DQ54" s="231"/>
      <c r="DR54" s="231"/>
      <c r="DS54" s="231"/>
      <c r="DT54" s="231"/>
      <c r="DU54" s="231"/>
      <c r="DV54" s="231"/>
      <c r="DW54" s="231"/>
      <c r="DX54" s="231"/>
      <c r="DY54" s="231"/>
      <c r="DZ54" s="231"/>
      <c r="EA54" s="231"/>
      <c r="EB54" s="231"/>
      <c r="EC54" s="231"/>
      <c r="ED54" s="231"/>
      <c r="EE54" s="231"/>
      <c r="EF54" s="231"/>
      <c r="EG54" s="231"/>
      <c r="EH54" s="231"/>
      <c r="EI54" s="231"/>
      <c r="EJ54" s="231"/>
      <c r="EK54" s="231"/>
      <c r="EL54" s="231"/>
      <c r="EM54" s="231"/>
      <c r="EN54" s="231"/>
      <c r="EO54" s="231"/>
      <c r="EP54" s="231"/>
      <c r="EQ54" s="231"/>
      <c r="ER54" s="231"/>
      <c r="ES54" s="231"/>
      <c r="ET54" s="231"/>
      <c r="EU54" s="231"/>
      <c r="EV54" s="231"/>
      <c r="EW54" s="231"/>
      <c r="EX54" s="231"/>
      <c r="EY54" s="231"/>
      <c r="EZ54" s="231"/>
      <c r="FA54" s="231"/>
      <c r="FB54" s="231"/>
      <c r="FC54" s="231"/>
      <c r="FD54" s="231"/>
      <c r="FE54" s="231"/>
      <c r="FF54" s="231"/>
      <c r="FG54" s="231"/>
      <c r="FH54" s="231"/>
      <c r="FI54" s="231"/>
      <c r="FJ54" s="231"/>
      <c r="FK54" s="231"/>
      <c r="FL54" s="231"/>
      <c r="FM54" s="231"/>
      <c r="FN54" s="231"/>
      <c r="FO54" s="231"/>
      <c r="FP54" s="231"/>
      <c r="FQ54" s="231"/>
      <c r="FR54" s="231"/>
      <c r="FS54" s="231"/>
      <c r="FT54" s="231"/>
      <c r="FU54" s="231"/>
      <c r="FV54" s="231"/>
      <c r="FW54" s="231"/>
      <c r="FX54" s="231"/>
      <c r="FY54" s="231"/>
      <c r="FZ54" s="231"/>
      <c r="GA54" s="231"/>
      <c r="GB54" s="231"/>
      <c r="GC54" s="231"/>
      <c r="GD54" s="231"/>
      <c r="GE54" s="231"/>
      <c r="GF54" s="231"/>
      <c r="GG54" s="231"/>
      <c r="GH54" s="231"/>
      <c r="GI54" s="231"/>
      <c r="GJ54" s="231"/>
      <c r="GK54" s="231"/>
      <c r="GL54" s="231"/>
      <c r="GM54" s="231"/>
      <c r="GN54" s="231"/>
      <c r="GO54" s="231"/>
      <c r="GP54" s="231"/>
      <c r="GQ54" s="231"/>
      <c r="GR54" s="231"/>
      <c r="GS54" s="231"/>
      <c r="GT54" s="231"/>
      <c r="GU54" s="231"/>
      <c r="GV54" s="231"/>
      <c r="GW54" s="231"/>
      <c r="GX54" s="231"/>
      <c r="GY54" s="231"/>
      <c r="GZ54" s="231"/>
      <c r="HA54" s="231"/>
      <c r="HB54" s="231"/>
      <c r="HC54" s="231"/>
      <c r="HD54" s="231"/>
      <c r="HE54" s="231"/>
      <c r="HF54" s="231"/>
      <c r="HG54" s="231"/>
      <c r="HH54" s="231"/>
      <c r="HI54" s="231"/>
      <c r="HJ54" s="231"/>
      <c r="HK54" s="231"/>
      <c r="HL54" s="231"/>
      <c r="HM54" s="231"/>
      <c r="HN54" s="231"/>
      <c r="HO54" s="231"/>
      <c r="HP54" s="231"/>
      <c r="HQ54" s="231"/>
      <c r="HR54" s="231"/>
      <c r="HS54" s="231"/>
      <c r="HT54" s="231"/>
      <c r="HU54" s="231"/>
      <c r="HV54" s="231"/>
      <c r="HW54" s="231"/>
      <c r="HX54" s="231"/>
      <c r="HY54" s="231"/>
      <c r="HZ54" s="231"/>
      <c r="IA54" s="231"/>
      <c r="IB54" s="231"/>
      <c r="IC54" s="231"/>
      <c r="ID54" s="231"/>
      <c r="IE54" s="231"/>
      <c r="IF54" s="231"/>
      <c r="IG54" s="231"/>
      <c r="IH54" s="231"/>
      <c r="II54" s="231"/>
      <c r="IJ54" s="231"/>
      <c r="IK54" s="231"/>
      <c r="IL54" s="231"/>
      <c r="IM54" s="231"/>
      <c r="IN54" s="231"/>
      <c r="IO54" s="231"/>
      <c r="IP54" s="231"/>
      <c r="IQ54" s="231"/>
      <c r="IR54" s="231"/>
      <c r="IS54" s="231"/>
      <c r="IT54" s="231"/>
      <c r="IU54" s="231"/>
      <c r="IV54" s="231"/>
      <c r="IW54" s="231"/>
    </row>
    <row r="55" customFormat="false" ht="12.75" hidden="false" customHeight="true" outlineLevel="0" collapsed="false">
      <c r="A55" s="331" t="s">
        <v>93</v>
      </c>
      <c r="B55" s="332" t="n">
        <v>202</v>
      </c>
      <c r="C55" s="332" t="n">
        <v>201</v>
      </c>
      <c r="D55" s="332" t="n">
        <v>201</v>
      </c>
      <c r="E55" s="332" t="n">
        <v>202</v>
      </c>
      <c r="F55" s="332" t="n">
        <v>202</v>
      </c>
      <c r="G55" s="332" t="n">
        <v>202</v>
      </c>
      <c r="H55" s="332" t="n">
        <v>202</v>
      </c>
      <c r="I55" s="332" t="n">
        <v>202</v>
      </c>
      <c r="J55" s="332" t="n">
        <v>202</v>
      </c>
      <c r="K55" s="332" t="n">
        <v>202</v>
      </c>
      <c r="L55" s="332" t="n">
        <v>202</v>
      </c>
      <c r="M55" s="332" t="n">
        <v>201</v>
      </c>
      <c r="N55" s="332" t="n">
        <v>202</v>
      </c>
      <c r="O55" s="332" t="n">
        <v>201</v>
      </c>
      <c r="P55" s="332" t="n">
        <v>201</v>
      </c>
      <c r="Q55" s="332" t="n">
        <v>201</v>
      </c>
      <c r="R55" s="332" t="n">
        <v>201</v>
      </c>
      <c r="S55" s="332" t="n">
        <v>201</v>
      </c>
      <c r="T55" s="332" t="n">
        <v>202</v>
      </c>
      <c r="U55" s="332" t="n">
        <v>201</v>
      </c>
      <c r="V55" s="332" t="n">
        <v>201</v>
      </c>
      <c r="W55" s="332" t="n">
        <v>202</v>
      </c>
      <c r="X55" s="332" t="n">
        <v>201</v>
      </c>
      <c r="Y55" s="334" t="n">
        <v>201</v>
      </c>
      <c r="Z55" s="329" t="n">
        <v>198</v>
      </c>
      <c r="AA55" s="344"/>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1"/>
      <c r="BX55" s="231"/>
      <c r="BY55" s="231"/>
      <c r="BZ55" s="231"/>
      <c r="CA55" s="231"/>
      <c r="CB55" s="231"/>
      <c r="CC55" s="231"/>
      <c r="CD55" s="231"/>
      <c r="CE55" s="231"/>
      <c r="CF55" s="231"/>
      <c r="CG55" s="231"/>
      <c r="CH55" s="231"/>
      <c r="CI55" s="231"/>
      <c r="CJ55" s="231"/>
      <c r="CK55" s="231"/>
      <c r="CL55" s="231"/>
      <c r="CM55" s="231"/>
      <c r="CN55" s="231"/>
      <c r="CO55" s="231"/>
      <c r="CP55" s="231"/>
      <c r="CQ55" s="231"/>
      <c r="CR55" s="231"/>
      <c r="CS55" s="231"/>
      <c r="CT55" s="231"/>
      <c r="CU55" s="231"/>
      <c r="CV55" s="231"/>
      <c r="CW55" s="231"/>
      <c r="CX55" s="231"/>
      <c r="CY55" s="231"/>
      <c r="CZ55" s="231"/>
      <c r="DA55" s="231"/>
      <c r="DB55" s="231"/>
      <c r="DC55" s="231"/>
      <c r="DD55" s="231"/>
      <c r="DE55" s="231"/>
      <c r="DF55" s="231"/>
      <c r="DG55" s="231"/>
      <c r="DH55" s="231"/>
      <c r="DI55" s="231"/>
      <c r="DJ55" s="231"/>
      <c r="DK55" s="231"/>
      <c r="DL55" s="231"/>
      <c r="DM55" s="231"/>
      <c r="DN55" s="231"/>
      <c r="DO55" s="231"/>
      <c r="DP55" s="231"/>
      <c r="DQ55" s="231"/>
      <c r="DR55" s="231"/>
      <c r="DS55" s="231"/>
      <c r="DT55" s="231"/>
      <c r="DU55" s="231"/>
      <c r="DV55" s="231"/>
      <c r="DW55" s="231"/>
      <c r="DX55" s="231"/>
      <c r="DY55" s="231"/>
      <c r="DZ55" s="231"/>
      <c r="EA55" s="231"/>
      <c r="EB55" s="231"/>
      <c r="EC55" s="231"/>
      <c r="ED55" s="231"/>
      <c r="EE55" s="231"/>
      <c r="EF55" s="231"/>
      <c r="EG55" s="231"/>
      <c r="EH55" s="231"/>
      <c r="EI55" s="231"/>
      <c r="EJ55" s="231"/>
      <c r="EK55" s="231"/>
      <c r="EL55" s="231"/>
      <c r="EM55" s="231"/>
      <c r="EN55" s="231"/>
      <c r="EO55" s="231"/>
      <c r="EP55" s="231"/>
      <c r="EQ55" s="231"/>
      <c r="ER55" s="231"/>
      <c r="ES55" s="231"/>
      <c r="ET55" s="231"/>
      <c r="EU55" s="231"/>
      <c r="EV55" s="231"/>
      <c r="EW55" s="231"/>
      <c r="EX55" s="231"/>
      <c r="EY55" s="231"/>
      <c r="EZ55" s="231"/>
      <c r="FA55" s="231"/>
      <c r="FB55" s="231"/>
      <c r="FC55" s="231"/>
      <c r="FD55" s="231"/>
      <c r="FE55" s="231"/>
      <c r="FF55" s="231"/>
      <c r="FG55" s="231"/>
      <c r="FH55" s="231"/>
      <c r="FI55" s="231"/>
      <c r="FJ55" s="231"/>
      <c r="FK55" s="231"/>
      <c r="FL55" s="231"/>
      <c r="FM55" s="231"/>
      <c r="FN55" s="231"/>
      <c r="FO55" s="231"/>
      <c r="FP55" s="231"/>
      <c r="FQ55" s="231"/>
      <c r="FR55" s="231"/>
      <c r="FS55" s="231"/>
      <c r="FT55" s="231"/>
      <c r="FU55" s="231"/>
      <c r="FV55" s="231"/>
      <c r="FW55" s="231"/>
      <c r="FX55" s="231"/>
      <c r="FY55" s="231"/>
      <c r="FZ55" s="231"/>
      <c r="GA55" s="231"/>
      <c r="GB55" s="231"/>
      <c r="GC55" s="231"/>
      <c r="GD55" s="231"/>
      <c r="GE55" s="231"/>
      <c r="GF55" s="231"/>
      <c r="GG55" s="231"/>
      <c r="GH55" s="231"/>
      <c r="GI55" s="231"/>
      <c r="GJ55" s="231"/>
      <c r="GK55" s="231"/>
      <c r="GL55" s="231"/>
      <c r="GM55" s="231"/>
      <c r="GN55" s="231"/>
      <c r="GO55" s="231"/>
      <c r="GP55" s="231"/>
      <c r="GQ55" s="231"/>
      <c r="GR55" s="231"/>
      <c r="GS55" s="231"/>
      <c r="GT55" s="231"/>
      <c r="GU55" s="231"/>
      <c r="GV55" s="231"/>
      <c r="GW55" s="231"/>
      <c r="GX55" s="231"/>
      <c r="GY55" s="231"/>
      <c r="GZ55" s="231"/>
      <c r="HA55" s="231"/>
      <c r="HB55" s="231"/>
      <c r="HC55" s="231"/>
      <c r="HD55" s="231"/>
      <c r="HE55" s="231"/>
      <c r="HF55" s="231"/>
      <c r="HG55" s="231"/>
      <c r="HH55" s="231"/>
      <c r="HI55" s="231"/>
      <c r="HJ55" s="231"/>
      <c r="HK55" s="231"/>
      <c r="HL55" s="231"/>
      <c r="HM55" s="231"/>
      <c r="HN55" s="231"/>
      <c r="HO55" s="231"/>
      <c r="HP55" s="231"/>
      <c r="HQ55" s="231"/>
      <c r="HR55" s="231"/>
      <c r="HS55" s="231"/>
      <c r="HT55" s="231"/>
      <c r="HU55" s="231"/>
      <c r="HV55" s="231"/>
      <c r="HW55" s="231"/>
      <c r="HX55" s="231"/>
      <c r="HY55" s="231"/>
      <c r="HZ55" s="231"/>
      <c r="IA55" s="231"/>
      <c r="IB55" s="231"/>
      <c r="IC55" s="231"/>
      <c r="ID55" s="231"/>
      <c r="IE55" s="231"/>
      <c r="IF55" s="231"/>
      <c r="IG55" s="231"/>
      <c r="IH55" s="231"/>
      <c r="II55" s="231"/>
      <c r="IJ55" s="231"/>
      <c r="IK55" s="231"/>
      <c r="IL55" s="231"/>
      <c r="IM55" s="231"/>
      <c r="IN55" s="231"/>
      <c r="IO55" s="231"/>
      <c r="IP55" s="231"/>
      <c r="IQ55" s="231"/>
      <c r="IR55" s="231"/>
      <c r="IS55" s="231"/>
      <c r="IT55" s="231"/>
      <c r="IU55" s="231"/>
      <c r="IV55" s="231"/>
      <c r="IW55" s="231"/>
    </row>
    <row r="56" customFormat="false" ht="12" hidden="false" customHeight="true" outlineLevel="0" collapsed="false">
      <c r="A56" s="331" t="s">
        <v>94</v>
      </c>
      <c r="B56" s="332" t="n">
        <v>91</v>
      </c>
      <c r="C56" s="332" t="n">
        <v>91</v>
      </c>
      <c r="D56" s="332" t="n">
        <v>66</v>
      </c>
      <c r="E56" s="332" t="n">
        <v>66</v>
      </c>
      <c r="F56" s="332" t="n">
        <v>66</v>
      </c>
      <c r="G56" s="332" t="n">
        <v>41</v>
      </c>
      <c r="H56" s="332" t="n">
        <v>66</v>
      </c>
      <c r="I56" s="332" t="n">
        <v>16</v>
      </c>
      <c r="J56" s="332" t="n">
        <v>16</v>
      </c>
      <c r="K56" s="332" t="n">
        <v>41</v>
      </c>
      <c r="L56" s="332" t="n">
        <v>41</v>
      </c>
      <c r="M56" s="332" t="n">
        <v>40</v>
      </c>
      <c r="N56" s="332" t="n">
        <v>40</v>
      </c>
      <c r="O56" s="332" t="n">
        <v>20</v>
      </c>
      <c r="P56" s="332" t="n">
        <v>1</v>
      </c>
      <c r="Q56" s="332" t="n">
        <v>0</v>
      </c>
      <c r="R56" s="332" t="n">
        <v>1</v>
      </c>
      <c r="S56" s="332" t="n">
        <v>1</v>
      </c>
      <c r="T56" s="332" t="n">
        <v>91</v>
      </c>
      <c r="U56" s="332" t="n">
        <v>91</v>
      </c>
      <c r="V56" s="332" t="n">
        <v>66</v>
      </c>
      <c r="W56" s="332" t="n">
        <v>66</v>
      </c>
      <c r="X56" s="332" t="n">
        <v>66</v>
      </c>
      <c r="Y56" s="334" t="n">
        <v>91</v>
      </c>
      <c r="Z56" s="329" t="n">
        <v>52</v>
      </c>
      <c r="AA56" s="344"/>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1"/>
      <c r="BV56" s="231"/>
      <c r="BW56" s="231"/>
      <c r="BX56" s="231"/>
      <c r="BY56" s="231"/>
      <c r="BZ56" s="231"/>
      <c r="CA56" s="231"/>
      <c r="CB56" s="231"/>
      <c r="CC56" s="231"/>
      <c r="CD56" s="231"/>
      <c r="CE56" s="231"/>
      <c r="CF56" s="231"/>
      <c r="CG56" s="231"/>
      <c r="CH56" s="231"/>
      <c r="CI56" s="231"/>
      <c r="CJ56" s="231"/>
      <c r="CK56" s="231"/>
      <c r="CL56" s="231"/>
      <c r="CM56" s="231"/>
      <c r="CN56" s="231"/>
      <c r="CO56" s="231"/>
      <c r="CP56" s="231"/>
      <c r="CQ56" s="231"/>
      <c r="CR56" s="231"/>
      <c r="CS56" s="231"/>
      <c r="CT56" s="231"/>
      <c r="CU56" s="231"/>
      <c r="CV56" s="231"/>
      <c r="CW56" s="231"/>
      <c r="CX56" s="231"/>
      <c r="CY56" s="231"/>
      <c r="CZ56" s="231"/>
      <c r="DA56" s="231"/>
      <c r="DB56" s="231"/>
      <c r="DC56" s="231"/>
      <c r="DD56" s="231"/>
      <c r="DE56" s="231"/>
      <c r="DF56" s="231"/>
      <c r="DG56" s="231"/>
      <c r="DH56" s="231"/>
      <c r="DI56" s="231"/>
      <c r="DJ56" s="231"/>
      <c r="DK56" s="231"/>
      <c r="DL56" s="231"/>
      <c r="DM56" s="231"/>
      <c r="DN56" s="231"/>
      <c r="DO56" s="231"/>
      <c r="DP56" s="231"/>
      <c r="DQ56" s="231"/>
      <c r="DR56" s="231"/>
      <c r="DS56" s="231"/>
      <c r="DT56" s="231"/>
      <c r="DU56" s="231"/>
      <c r="DV56" s="231"/>
      <c r="DW56" s="231"/>
      <c r="DX56" s="231"/>
      <c r="DY56" s="231"/>
      <c r="DZ56" s="231"/>
      <c r="EA56" s="231"/>
      <c r="EB56" s="231"/>
      <c r="EC56" s="231"/>
      <c r="ED56" s="231"/>
      <c r="EE56" s="231"/>
      <c r="EF56" s="231"/>
      <c r="EG56" s="231"/>
      <c r="EH56" s="231"/>
      <c r="EI56" s="231"/>
      <c r="EJ56" s="231"/>
      <c r="EK56" s="231"/>
      <c r="EL56" s="231"/>
      <c r="EM56" s="231"/>
      <c r="EN56" s="231"/>
      <c r="EO56" s="231"/>
      <c r="EP56" s="231"/>
      <c r="EQ56" s="231"/>
      <c r="ER56" s="231"/>
      <c r="ES56" s="231"/>
      <c r="ET56" s="231"/>
      <c r="EU56" s="231"/>
      <c r="EV56" s="231"/>
      <c r="EW56" s="231"/>
      <c r="EX56" s="231"/>
      <c r="EY56" s="231"/>
      <c r="EZ56" s="231"/>
      <c r="FA56" s="231"/>
      <c r="FB56" s="231"/>
      <c r="FC56" s="231"/>
      <c r="FD56" s="231"/>
      <c r="FE56" s="231"/>
      <c r="FF56" s="231"/>
      <c r="FG56" s="231"/>
      <c r="FH56" s="231"/>
      <c r="FI56" s="231"/>
      <c r="FJ56" s="231"/>
      <c r="FK56" s="231"/>
      <c r="FL56" s="231"/>
      <c r="FM56" s="231"/>
      <c r="FN56" s="231"/>
      <c r="FO56" s="231"/>
      <c r="FP56" s="231"/>
      <c r="FQ56" s="231"/>
      <c r="FR56" s="231"/>
      <c r="FS56" s="231"/>
      <c r="FT56" s="231"/>
      <c r="FU56" s="231"/>
      <c r="FV56" s="231"/>
      <c r="FW56" s="231"/>
      <c r="FX56" s="231"/>
      <c r="FY56" s="231"/>
      <c r="FZ56" s="231"/>
      <c r="GA56" s="231"/>
      <c r="GB56" s="231"/>
      <c r="GC56" s="231"/>
      <c r="GD56" s="231"/>
      <c r="GE56" s="231"/>
      <c r="GF56" s="231"/>
      <c r="GG56" s="231"/>
      <c r="GH56" s="231"/>
      <c r="GI56" s="231"/>
      <c r="GJ56" s="231"/>
      <c r="GK56" s="231"/>
      <c r="GL56" s="231"/>
      <c r="GM56" s="231"/>
      <c r="GN56" s="231"/>
      <c r="GO56" s="231"/>
      <c r="GP56" s="231"/>
      <c r="GQ56" s="231"/>
      <c r="GR56" s="231"/>
      <c r="GS56" s="231"/>
      <c r="GT56" s="231"/>
      <c r="GU56" s="231"/>
      <c r="GV56" s="231"/>
      <c r="GW56" s="231"/>
      <c r="GX56" s="231"/>
      <c r="GY56" s="231"/>
      <c r="GZ56" s="231"/>
      <c r="HA56" s="231"/>
      <c r="HB56" s="231"/>
      <c r="HC56" s="231"/>
      <c r="HD56" s="231"/>
      <c r="HE56" s="231"/>
      <c r="HF56" s="231"/>
      <c r="HG56" s="231"/>
      <c r="HH56" s="231"/>
      <c r="HI56" s="231"/>
      <c r="HJ56" s="231"/>
      <c r="HK56" s="231"/>
      <c r="HL56" s="231"/>
      <c r="HM56" s="231"/>
      <c r="HN56" s="231"/>
      <c r="HO56" s="231"/>
      <c r="HP56" s="231"/>
      <c r="HQ56" s="231"/>
      <c r="HR56" s="231"/>
      <c r="HS56" s="231"/>
      <c r="HT56" s="231"/>
      <c r="HU56" s="231"/>
      <c r="HV56" s="231"/>
      <c r="HW56" s="231"/>
      <c r="HX56" s="231"/>
      <c r="HY56" s="231"/>
      <c r="HZ56" s="231"/>
      <c r="IA56" s="231"/>
      <c r="IB56" s="231"/>
      <c r="IC56" s="231"/>
      <c r="ID56" s="231"/>
      <c r="IE56" s="231"/>
      <c r="IF56" s="231"/>
      <c r="IG56" s="231"/>
      <c r="IH56" s="231"/>
      <c r="II56" s="231"/>
      <c r="IJ56" s="231"/>
      <c r="IK56" s="231"/>
      <c r="IL56" s="231"/>
      <c r="IM56" s="231"/>
      <c r="IN56" s="231"/>
      <c r="IO56" s="231"/>
      <c r="IP56" s="231"/>
      <c r="IQ56" s="231"/>
      <c r="IR56" s="231"/>
      <c r="IS56" s="231"/>
      <c r="IT56" s="231"/>
      <c r="IU56" s="231"/>
      <c r="IV56" s="231"/>
      <c r="IW56" s="231"/>
    </row>
    <row r="57" customFormat="false" ht="12.75" hidden="false" customHeight="true" outlineLevel="0" collapsed="false">
      <c r="A57" s="345" t="s">
        <v>95</v>
      </c>
      <c r="B57" s="346"/>
      <c r="C57" s="346"/>
      <c r="D57" s="346"/>
      <c r="E57" s="346"/>
      <c r="F57" s="346"/>
      <c r="G57" s="346"/>
      <c r="H57" s="346"/>
      <c r="I57" s="346"/>
      <c r="J57" s="346"/>
      <c r="K57" s="346"/>
      <c r="L57" s="346"/>
      <c r="M57" s="346" t="n">
        <v>0</v>
      </c>
      <c r="N57" s="346"/>
      <c r="O57" s="346"/>
      <c r="P57" s="346"/>
      <c r="Q57" s="346"/>
      <c r="R57" s="346"/>
      <c r="S57" s="346"/>
      <c r="T57" s="346"/>
      <c r="U57" s="346"/>
      <c r="V57" s="346"/>
      <c r="W57" s="346"/>
      <c r="X57" s="346"/>
      <c r="Y57" s="347"/>
      <c r="Z57" s="329" t="n">
        <v>52</v>
      </c>
      <c r="AA57" s="344"/>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1"/>
      <c r="BZ57" s="231"/>
      <c r="CA57" s="231"/>
      <c r="CB57" s="231"/>
      <c r="CC57" s="231"/>
      <c r="CD57" s="231"/>
      <c r="CE57" s="231"/>
      <c r="CF57" s="231"/>
      <c r="CG57" s="231"/>
      <c r="CH57" s="231"/>
      <c r="CI57" s="231"/>
      <c r="CJ57" s="231"/>
      <c r="CK57" s="231"/>
      <c r="CL57" s="231"/>
      <c r="CM57" s="231"/>
      <c r="CN57" s="231"/>
      <c r="CO57" s="231"/>
      <c r="CP57" s="231"/>
      <c r="CQ57" s="231"/>
      <c r="CR57" s="231"/>
      <c r="CS57" s="231"/>
      <c r="CT57" s="231"/>
      <c r="CU57" s="231"/>
      <c r="CV57" s="231"/>
      <c r="CW57" s="231"/>
      <c r="CX57" s="231"/>
      <c r="CY57" s="231"/>
      <c r="CZ57" s="231"/>
      <c r="DA57" s="231"/>
      <c r="DB57" s="231"/>
      <c r="DC57" s="231"/>
      <c r="DD57" s="231"/>
      <c r="DE57" s="231"/>
      <c r="DF57" s="231"/>
      <c r="DG57" s="231"/>
      <c r="DH57" s="231"/>
      <c r="DI57" s="231"/>
      <c r="DJ57" s="231"/>
      <c r="DK57" s="231"/>
      <c r="DL57" s="231"/>
      <c r="DM57" s="231"/>
      <c r="DN57" s="231"/>
      <c r="DO57" s="231"/>
      <c r="DP57" s="231"/>
      <c r="DQ57" s="231"/>
      <c r="DR57" s="231"/>
      <c r="DS57" s="231"/>
      <c r="DT57" s="231"/>
      <c r="DU57" s="231"/>
      <c r="DV57" s="231"/>
      <c r="DW57" s="231"/>
      <c r="DX57" s="231"/>
      <c r="DY57" s="231"/>
      <c r="DZ57" s="231"/>
      <c r="EA57" s="231"/>
      <c r="EB57" s="231"/>
      <c r="EC57" s="231"/>
      <c r="ED57" s="231"/>
      <c r="EE57" s="231"/>
      <c r="EF57" s="231"/>
      <c r="EG57" s="231"/>
      <c r="EH57" s="231"/>
      <c r="EI57" s="231"/>
      <c r="EJ57" s="231"/>
      <c r="EK57" s="231"/>
      <c r="EL57" s="231"/>
      <c r="EM57" s="231"/>
      <c r="EN57" s="231"/>
      <c r="EO57" s="231"/>
      <c r="EP57" s="231"/>
      <c r="EQ57" s="231"/>
      <c r="ER57" s="231"/>
      <c r="ES57" s="231"/>
      <c r="ET57" s="231"/>
      <c r="EU57" s="231"/>
      <c r="EV57" s="231"/>
      <c r="EW57" s="231"/>
      <c r="EX57" s="231"/>
      <c r="EY57" s="231"/>
      <c r="EZ57" s="231"/>
      <c r="FA57" s="231"/>
      <c r="FB57" s="231"/>
      <c r="FC57" s="231"/>
      <c r="FD57" s="231"/>
      <c r="FE57" s="231"/>
      <c r="FF57" s="231"/>
      <c r="FG57" s="231"/>
      <c r="FH57" s="231"/>
      <c r="FI57" s="231"/>
      <c r="FJ57" s="231"/>
      <c r="FK57" s="231"/>
      <c r="FL57" s="231"/>
      <c r="FM57" s="231"/>
      <c r="FN57" s="231"/>
      <c r="FO57" s="231"/>
      <c r="FP57" s="231"/>
      <c r="FQ57" s="231"/>
      <c r="FR57" s="231"/>
      <c r="FS57" s="231"/>
      <c r="FT57" s="231"/>
      <c r="FU57" s="231"/>
      <c r="FV57" s="231"/>
      <c r="FW57" s="231"/>
      <c r="FX57" s="231"/>
      <c r="FY57" s="231"/>
      <c r="FZ57" s="231"/>
      <c r="GA57" s="231"/>
      <c r="GB57" s="231"/>
      <c r="GC57" s="231"/>
      <c r="GD57" s="231"/>
      <c r="GE57" s="231"/>
      <c r="GF57" s="231"/>
      <c r="GG57" s="231"/>
      <c r="GH57" s="231"/>
      <c r="GI57" s="231"/>
      <c r="GJ57" s="231"/>
      <c r="GK57" s="231"/>
      <c r="GL57" s="231"/>
      <c r="GM57" s="231"/>
      <c r="GN57" s="231"/>
      <c r="GO57" s="231"/>
      <c r="GP57" s="231"/>
      <c r="GQ57" s="231"/>
      <c r="GR57" s="231"/>
      <c r="GS57" s="231"/>
      <c r="GT57" s="231"/>
      <c r="GU57" s="231"/>
      <c r="GV57" s="231"/>
      <c r="GW57" s="231"/>
      <c r="GX57" s="231"/>
      <c r="GY57" s="231"/>
      <c r="GZ57" s="231"/>
      <c r="HA57" s="231"/>
      <c r="HB57" s="231"/>
      <c r="HC57" s="231"/>
      <c r="HD57" s="231"/>
      <c r="HE57" s="231"/>
      <c r="HF57" s="231"/>
      <c r="HG57" s="231"/>
      <c r="HH57" s="231"/>
      <c r="HI57" s="231"/>
      <c r="HJ57" s="231"/>
      <c r="HK57" s="231"/>
      <c r="HL57" s="231"/>
      <c r="HM57" s="231"/>
      <c r="HN57" s="231"/>
      <c r="HO57" s="231"/>
      <c r="HP57" s="231"/>
      <c r="HQ57" s="231"/>
      <c r="HR57" s="231"/>
      <c r="HS57" s="231"/>
      <c r="HT57" s="231"/>
      <c r="HU57" s="231"/>
      <c r="HV57" s="231"/>
      <c r="HW57" s="231"/>
      <c r="HX57" s="231"/>
      <c r="HY57" s="231"/>
      <c r="HZ57" s="231"/>
      <c r="IA57" s="231"/>
      <c r="IB57" s="231"/>
      <c r="IC57" s="231"/>
      <c r="ID57" s="231"/>
      <c r="IE57" s="231"/>
      <c r="IF57" s="231"/>
      <c r="IG57" s="231"/>
      <c r="IH57" s="231"/>
      <c r="II57" s="231"/>
      <c r="IJ57" s="231"/>
      <c r="IK57" s="231"/>
      <c r="IL57" s="231"/>
      <c r="IM57" s="231"/>
      <c r="IN57" s="231"/>
      <c r="IO57" s="231"/>
      <c r="IP57" s="231"/>
      <c r="IQ57" s="231"/>
      <c r="IR57" s="231"/>
      <c r="IS57" s="231"/>
      <c r="IT57" s="231"/>
      <c r="IU57" s="231"/>
      <c r="IV57" s="231"/>
      <c r="IW57" s="231"/>
    </row>
    <row r="58" customFormat="false" ht="17.25" hidden="false" customHeight="true" outlineLevel="0" collapsed="false">
      <c r="A58" s="348" t="s">
        <v>8</v>
      </c>
      <c r="B58" s="349" t="n">
        <f aca="false">B59-B38</f>
        <v>9</v>
      </c>
      <c r="C58" s="349" t="n">
        <f aca="false">C59-C38</f>
        <v>-1</v>
      </c>
      <c r="D58" s="349" t="n">
        <f aca="false">D59-D38</f>
        <v>4</v>
      </c>
      <c r="E58" s="349" t="n">
        <f aca="false">E59-E38</f>
        <v>6</v>
      </c>
      <c r="F58" s="349" t="n">
        <f aca="false">F59-F38</f>
        <v>3</v>
      </c>
      <c r="G58" s="349" t="n">
        <f aca="false">G59-G38</f>
        <v>0</v>
      </c>
      <c r="H58" s="349" t="n">
        <f aca="false">H59-H38</f>
        <v>0</v>
      </c>
      <c r="I58" s="349" t="n">
        <f aca="false">I59-I38</f>
        <v>31</v>
      </c>
      <c r="J58" s="349" t="n">
        <f aca="false">J59-J38</f>
        <v>-3</v>
      </c>
      <c r="K58" s="349" t="n">
        <f aca="false">K59-K38</f>
        <v>-1</v>
      </c>
      <c r="L58" s="349" t="n">
        <f aca="false">L59-L38</f>
        <v>-1</v>
      </c>
      <c r="M58" s="349" t="n">
        <f aca="false">M59-M38</f>
        <v>-2</v>
      </c>
      <c r="N58" s="349" t="n">
        <f aca="false">N59-N38</f>
        <v>-2</v>
      </c>
      <c r="O58" s="349" t="n">
        <f aca="false">O59-O38</f>
        <v>-2</v>
      </c>
      <c r="P58" s="349" t="n">
        <f aca="false">P59-P38</f>
        <v>-1</v>
      </c>
      <c r="Q58" s="349" t="n">
        <f aca="false">Q59-Q38</f>
        <v>2</v>
      </c>
      <c r="R58" s="349" t="n">
        <f aca="false">R59-R38</f>
        <v>-1</v>
      </c>
      <c r="S58" s="349" t="n">
        <f aca="false">S59-S38</f>
        <v>1</v>
      </c>
      <c r="T58" s="349" t="n">
        <f aca="false">T59-T38</f>
        <v>2</v>
      </c>
      <c r="U58" s="349" t="n">
        <f aca="false">U59-U38</f>
        <v>-4</v>
      </c>
      <c r="V58" s="349" t="n">
        <f aca="false">V59-V38</f>
        <v>-4</v>
      </c>
      <c r="W58" s="349" t="n">
        <f aca="false">W59-W38</f>
        <v>-14</v>
      </c>
      <c r="X58" s="349" t="n">
        <f aca="false">X59-X38</f>
        <v>-3</v>
      </c>
      <c r="Y58" s="349" t="n">
        <f aca="false">Y59-Y38</f>
        <v>10</v>
      </c>
      <c r="Z58" s="350" t="n">
        <f aca="false">SUM(Z41:Z55)+Z41+Z42+Z43+Z48+Z49+Z50+Z51+Z52</f>
        <v>2416</v>
      </c>
      <c r="AA58" s="351" t="e">
        <f aca="false">SUM(AA41:AA55)</f>
        <v>#VALUE!</v>
      </c>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1"/>
      <c r="BV58" s="231"/>
      <c r="BW58" s="231"/>
      <c r="BX58" s="231"/>
      <c r="BY58" s="231"/>
      <c r="BZ58" s="231"/>
      <c r="CA58" s="231"/>
      <c r="CB58" s="231"/>
      <c r="CC58" s="231"/>
      <c r="CD58" s="231"/>
      <c r="CE58" s="231"/>
      <c r="CF58" s="231"/>
      <c r="CG58" s="231"/>
      <c r="CH58" s="231"/>
      <c r="CI58" s="231"/>
      <c r="CJ58" s="231"/>
      <c r="CK58" s="231"/>
      <c r="CL58" s="231"/>
      <c r="CM58" s="231"/>
      <c r="CN58" s="231"/>
      <c r="CO58" s="231"/>
      <c r="CP58" s="231"/>
      <c r="CQ58" s="231"/>
      <c r="CR58" s="231"/>
      <c r="CS58" s="231"/>
      <c r="CT58" s="231"/>
      <c r="CU58" s="231"/>
      <c r="CV58" s="231"/>
      <c r="CW58" s="231"/>
      <c r="CX58" s="231"/>
      <c r="CY58" s="231"/>
      <c r="CZ58" s="231"/>
      <c r="DA58" s="231"/>
      <c r="DB58" s="231"/>
      <c r="DC58" s="231"/>
      <c r="DD58" s="231"/>
      <c r="DE58" s="231"/>
      <c r="DF58" s="231"/>
      <c r="DG58" s="231"/>
      <c r="DH58" s="231"/>
      <c r="DI58" s="231"/>
      <c r="DJ58" s="231"/>
      <c r="DK58" s="231"/>
      <c r="DL58" s="231"/>
      <c r="DM58" s="231"/>
      <c r="DN58" s="231"/>
      <c r="DO58" s="231"/>
      <c r="DP58" s="231"/>
      <c r="DQ58" s="231"/>
      <c r="DR58" s="231"/>
      <c r="DS58" s="231"/>
      <c r="DT58" s="231"/>
      <c r="DU58" s="231"/>
      <c r="DV58" s="231"/>
      <c r="DW58" s="231"/>
      <c r="DX58" s="231"/>
      <c r="DY58" s="231"/>
      <c r="DZ58" s="231"/>
      <c r="EA58" s="231"/>
      <c r="EB58" s="231"/>
      <c r="EC58" s="231"/>
      <c r="ED58" s="231"/>
      <c r="EE58" s="231"/>
      <c r="EF58" s="231"/>
      <c r="EG58" s="231"/>
      <c r="EH58" s="231"/>
      <c r="EI58" s="231"/>
      <c r="EJ58" s="231"/>
      <c r="EK58" s="231"/>
      <c r="EL58" s="231"/>
      <c r="EM58" s="231"/>
      <c r="EN58" s="231"/>
      <c r="EO58" s="231"/>
      <c r="EP58" s="231"/>
      <c r="EQ58" s="231"/>
      <c r="ER58" s="231"/>
      <c r="ES58" s="231"/>
      <c r="ET58" s="231"/>
      <c r="EU58" s="231"/>
      <c r="EV58" s="231"/>
      <c r="EW58" s="231"/>
      <c r="EX58" s="231"/>
      <c r="EY58" s="231"/>
      <c r="EZ58" s="231"/>
      <c r="FA58" s="231"/>
      <c r="FB58" s="231"/>
      <c r="FC58" s="231"/>
      <c r="FD58" s="231"/>
      <c r="FE58" s="231"/>
      <c r="FF58" s="231"/>
      <c r="FG58" s="231"/>
      <c r="FH58" s="231"/>
      <c r="FI58" s="231"/>
      <c r="FJ58" s="231"/>
      <c r="FK58" s="231"/>
      <c r="FL58" s="231"/>
      <c r="FM58" s="231"/>
      <c r="FN58" s="231"/>
      <c r="FO58" s="231"/>
      <c r="FP58" s="231"/>
      <c r="FQ58" s="231"/>
      <c r="FR58" s="231"/>
      <c r="FS58" s="231"/>
      <c r="FT58" s="231"/>
      <c r="FU58" s="231"/>
      <c r="FV58" s="231"/>
      <c r="FW58" s="231"/>
      <c r="FX58" s="231"/>
      <c r="FY58" s="231"/>
      <c r="FZ58" s="231"/>
      <c r="GA58" s="231"/>
      <c r="GB58" s="231"/>
      <c r="GC58" s="231"/>
      <c r="GD58" s="231"/>
      <c r="GE58" s="231"/>
      <c r="GF58" s="231"/>
      <c r="GG58" s="231"/>
      <c r="GH58" s="231"/>
      <c r="GI58" s="231"/>
      <c r="GJ58" s="231"/>
      <c r="GK58" s="231"/>
      <c r="GL58" s="231"/>
      <c r="GM58" s="231"/>
      <c r="GN58" s="231"/>
      <c r="GO58" s="231"/>
      <c r="GP58" s="231"/>
      <c r="GQ58" s="231"/>
      <c r="GR58" s="231"/>
      <c r="GS58" s="231"/>
      <c r="GT58" s="231"/>
      <c r="GU58" s="231"/>
      <c r="GV58" s="231"/>
      <c r="GW58" s="231"/>
      <c r="GX58" s="231"/>
      <c r="GY58" s="231"/>
      <c r="GZ58" s="231"/>
      <c r="HA58" s="231"/>
      <c r="HB58" s="231"/>
      <c r="HC58" s="231"/>
      <c r="HD58" s="231"/>
      <c r="HE58" s="231"/>
      <c r="HF58" s="231"/>
      <c r="HG58" s="231"/>
      <c r="HH58" s="231"/>
      <c r="HI58" s="231"/>
      <c r="HJ58" s="231"/>
      <c r="HK58" s="231"/>
      <c r="HL58" s="231"/>
      <c r="HM58" s="231"/>
      <c r="HN58" s="231"/>
      <c r="HO58" s="231"/>
      <c r="HP58" s="231"/>
      <c r="HQ58" s="231"/>
      <c r="HR58" s="231"/>
      <c r="HS58" s="231"/>
      <c r="HT58" s="231"/>
      <c r="HU58" s="231"/>
      <c r="HV58" s="231"/>
      <c r="HW58" s="231"/>
      <c r="HX58" s="231"/>
      <c r="HY58" s="231"/>
      <c r="HZ58" s="231"/>
      <c r="IA58" s="231"/>
      <c r="IB58" s="231"/>
      <c r="IC58" s="231"/>
      <c r="ID58" s="231"/>
      <c r="IE58" s="231"/>
      <c r="IF58" s="231"/>
      <c r="IG58" s="231"/>
      <c r="IH58" s="231"/>
      <c r="II58" s="231"/>
      <c r="IJ58" s="231"/>
      <c r="IK58" s="231"/>
      <c r="IL58" s="231"/>
      <c r="IM58" s="231"/>
      <c r="IN58" s="231"/>
      <c r="IO58" s="231"/>
      <c r="IP58" s="231"/>
      <c r="IQ58" s="231"/>
      <c r="IR58" s="231"/>
      <c r="IS58" s="231"/>
      <c r="IT58" s="231"/>
      <c r="IU58" s="231"/>
      <c r="IV58" s="231"/>
      <c r="IW58" s="231"/>
    </row>
    <row r="59" customFormat="false" ht="12" hidden="false" customHeight="false" outlineLevel="0" collapsed="false">
      <c r="A59" s="352" t="n">
        <v>0</v>
      </c>
      <c r="B59" s="353" t="n">
        <f aca="false">SUM(B41:B57)-SUM(B7:B20)</f>
        <v>993</v>
      </c>
      <c r="C59" s="353" t="n">
        <f aca="false">SUM(C41:C57)-SUM(C7:C20)</f>
        <v>909</v>
      </c>
      <c r="D59" s="353" t="n">
        <f aca="false">SUM(D41:D57)-SUM(D7:D20)</f>
        <v>897</v>
      </c>
      <c r="E59" s="353" t="n">
        <f aca="false">SUM(E41:E57)-SUM(E7:E20)</f>
        <v>897</v>
      </c>
      <c r="F59" s="353" t="n">
        <f aca="false">SUM(F41:F57)-SUM(F7:F20)</f>
        <v>897</v>
      </c>
      <c r="G59" s="353" t="n">
        <f aca="false">SUM(G41:G57)-SUM(G7:G20)</f>
        <v>906</v>
      </c>
      <c r="H59" s="353" t="n">
        <f aca="false">SUM(H41:H57)-SUM(H7:H20)</f>
        <v>935</v>
      </c>
      <c r="I59" s="353" t="n">
        <f aca="false">SUM(I41:I57)-SUM(I7:I20)</f>
        <v>840</v>
      </c>
      <c r="J59" s="353" t="n">
        <f aca="false">SUM(J41:J57)-SUM(J7:J20)</f>
        <v>899</v>
      </c>
      <c r="K59" s="353" t="n">
        <f aca="false">SUM(K41:K57)-SUM(K7:K20)</f>
        <v>886</v>
      </c>
      <c r="L59" s="353" t="n">
        <f aca="false">SUM(L41:L57)-SUM(L7:L20)</f>
        <v>863</v>
      </c>
      <c r="M59" s="353" t="n">
        <f aca="false">SUM(M41:M57)-SUM(M7:M20)</f>
        <v>855</v>
      </c>
      <c r="N59" s="353" t="n">
        <f aca="false">SUM(N41:N57)-SUM(N7:N20)</f>
        <v>859</v>
      </c>
      <c r="O59" s="353" t="n">
        <f aca="false">SUM(O41:O57)-SUM(O7:O20)</f>
        <v>826</v>
      </c>
      <c r="P59" s="353" t="n">
        <f aca="false">SUM(P41:P57)-SUM(P7:P20)</f>
        <v>813</v>
      </c>
      <c r="Q59" s="353" t="n">
        <f aca="false">SUM(Q41:Q57)-SUM(Q7:Q20)</f>
        <v>815</v>
      </c>
      <c r="R59" s="353" t="n">
        <f aca="false">SUM(R41:R57)-SUM(R7:R20)</f>
        <v>810</v>
      </c>
      <c r="S59" s="353" t="n">
        <f aca="false">SUM(S41:S57)-SUM(S7:S20)</f>
        <v>927</v>
      </c>
      <c r="T59" s="353" t="n">
        <f aca="false">SUM(T41:T57)-SUM(T7:T20)</f>
        <v>942</v>
      </c>
      <c r="U59" s="353" t="n">
        <f aca="false">SUM(U41:U57)-SUM(U7:U20)</f>
        <v>920</v>
      </c>
      <c r="V59" s="353" t="n">
        <f aca="false">SUM(V41:V57)-SUM(V7:V20)</f>
        <v>895</v>
      </c>
      <c r="W59" s="353" t="n">
        <f aca="false">SUM(W41:W57)-SUM(W7:W20)</f>
        <v>907</v>
      </c>
      <c r="X59" s="353" t="n">
        <f aca="false">SUM(X41:X57)-SUM(X7:X20)</f>
        <v>899</v>
      </c>
      <c r="Y59" s="353" t="n">
        <f aca="false">SUM(Y41:Y57)-SUM(Y7:Y20)</f>
        <v>1022</v>
      </c>
      <c r="Z59" s="354" t="e">
        <f aca="false">SUM(Economics!D28:D45)</f>
        <v>#VALUE!</v>
      </c>
      <c r="AA59" s="355" t="e">
        <f aca="false">Economics!D47</f>
        <v>#VALUE!</v>
      </c>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1"/>
      <c r="BV59" s="231"/>
      <c r="BW59" s="231"/>
      <c r="BX59" s="231"/>
      <c r="BY59" s="231"/>
      <c r="BZ59" s="231"/>
      <c r="CA59" s="231"/>
      <c r="CB59" s="231"/>
      <c r="CC59" s="231"/>
      <c r="CD59" s="231"/>
      <c r="CE59" s="231"/>
      <c r="CF59" s="231"/>
      <c r="CG59" s="231"/>
      <c r="CH59" s="231"/>
      <c r="CI59" s="231"/>
      <c r="CJ59" s="231"/>
      <c r="CK59" s="231"/>
      <c r="CL59" s="231"/>
      <c r="CM59" s="231"/>
      <c r="CN59" s="231"/>
      <c r="CO59" s="231"/>
      <c r="CP59" s="231"/>
      <c r="CQ59" s="231"/>
      <c r="CR59" s="231"/>
      <c r="CS59" s="231"/>
      <c r="CT59" s="231"/>
      <c r="CU59" s="231"/>
      <c r="CV59" s="231"/>
      <c r="CW59" s="231"/>
      <c r="CX59" s="231"/>
      <c r="CY59" s="231"/>
      <c r="CZ59" s="231"/>
      <c r="DA59" s="231"/>
      <c r="DB59" s="231"/>
      <c r="DC59" s="231"/>
      <c r="DD59" s="231"/>
      <c r="DE59" s="231"/>
      <c r="DF59" s="231"/>
      <c r="DG59" s="231"/>
      <c r="DH59" s="231"/>
      <c r="DI59" s="231"/>
      <c r="DJ59" s="231"/>
      <c r="DK59" s="231"/>
      <c r="DL59" s="231"/>
      <c r="DM59" s="231"/>
      <c r="DN59" s="231"/>
      <c r="DO59" s="231"/>
      <c r="DP59" s="231"/>
      <c r="DQ59" s="231"/>
      <c r="DR59" s="231"/>
      <c r="DS59" s="231"/>
      <c r="DT59" s="231"/>
      <c r="DU59" s="231"/>
      <c r="DV59" s="231"/>
      <c r="DW59" s="231"/>
      <c r="DX59" s="231"/>
      <c r="DY59" s="231"/>
      <c r="DZ59" s="231"/>
      <c r="EA59" s="231"/>
      <c r="EB59" s="231"/>
      <c r="EC59" s="231"/>
      <c r="ED59" s="231"/>
      <c r="EE59" s="231"/>
      <c r="EF59" s="231"/>
      <c r="EG59" s="231"/>
      <c r="EH59" s="231"/>
      <c r="EI59" s="231"/>
      <c r="EJ59" s="231"/>
      <c r="EK59" s="231"/>
      <c r="EL59" s="231"/>
      <c r="EM59" s="231"/>
      <c r="EN59" s="231"/>
      <c r="EO59" s="231"/>
      <c r="EP59" s="231"/>
      <c r="EQ59" s="231"/>
      <c r="ER59" s="231"/>
      <c r="ES59" s="231"/>
      <c r="ET59" s="231"/>
      <c r="EU59" s="231"/>
      <c r="EV59" s="231"/>
      <c r="EW59" s="231"/>
      <c r="EX59" s="231"/>
      <c r="EY59" s="231"/>
      <c r="EZ59" s="231"/>
      <c r="FA59" s="231"/>
      <c r="FB59" s="231"/>
      <c r="FC59" s="231"/>
      <c r="FD59" s="231"/>
      <c r="FE59" s="231"/>
      <c r="FF59" s="231"/>
      <c r="FG59" s="231"/>
      <c r="FH59" s="231"/>
      <c r="FI59" s="231"/>
      <c r="FJ59" s="231"/>
      <c r="FK59" s="231"/>
      <c r="FL59" s="231"/>
      <c r="FM59" s="231"/>
      <c r="FN59" s="231"/>
      <c r="FO59" s="231"/>
      <c r="FP59" s="231"/>
      <c r="FQ59" s="231"/>
      <c r="FR59" s="231"/>
      <c r="FS59" s="231"/>
      <c r="FT59" s="231"/>
      <c r="FU59" s="231"/>
      <c r="FV59" s="231"/>
      <c r="FW59" s="231"/>
      <c r="FX59" s="231"/>
      <c r="FY59" s="231"/>
      <c r="FZ59" s="231"/>
      <c r="GA59" s="231"/>
      <c r="GB59" s="231"/>
      <c r="GC59" s="231"/>
      <c r="GD59" s="231"/>
      <c r="GE59" s="231"/>
      <c r="GF59" s="231"/>
      <c r="GG59" s="231"/>
      <c r="GH59" s="231"/>
      <c r="GI59" s="231"/>
      <c r="GJ59" s="231"/>
      <c r="GK59" s="231"/>
      <c r="GL59" s="231"/>
      <c r="GM59" s="231"/>
      <c r="GN59" s="231"/>
      <c r="GO59" s="231"/>
      <c r="GP59" s="231"/>
      <c r="GQ59" s="231"/>
      <c r="GR59" s="231"/>
      <c r="GS59" s="231"/>
      <c r="GT59" s="231"/>
      <c r="GU59" s="231"/>
      <c r="GV59" s="231"/>
      <c r="GW59" s="231"/>
      <c r="GX59" s="231"/>
      <c r="GY59" s="231"/>
      <c r="GZ59" s="231"/>
      <c r="HA59" s="231"/>
      <c r="HB59" s="231"/>
      <c r="HC59" s="231"/>
      <c r="HD59" s="231"/>
      <c r="HE59" s="231"/>
      <c r="HF59" s="231"/>
      <c r="HG59" s="231"/>
      <c r="HH59" s="231"/>
      <c r="HI59" s="231"/>
      <c r="HJ59" s="231"/>
      <c r="HK59" s="231"/>
      <c r="HL59" s="231"/>
      <c r="HM59" s="231"/>
      <c r="HN59" s="231"/>
      <c r="HO59" s="231"/>
      <c r="HP59" s="231"/>
      <c r="HQ59" s="231"/>
      <c r="HR59" s="231"/>
      <c r="HS59" s="231"/>
      <c r="HT59" s="231"/>
      <c r="HU59" s="231"/>
      <c r="HV59" s="231"/>
      <c r="HW59" s="231"/>
      <c r="HX59" s="231"/>
      <c r="HY59" s="231"/>
      <c r="HZ59" s="231"/>
      <c r="IA59" s="231"/>
      <c r="IB59" s="231"/>
      <c r="IC59" s="231"/>
      <c r="ID59" s="231"/>
      <c r="IE59" s="231"/>
      <c r="IF59" s="231"/>
      <c r="IG59" s="231"/>
      <c r="IH59" s="231"/>
      <c r="II59" s="231"/>
      <c r="IJ59" s="231"/>
      <c r="IK59" s="231"/>
      <c r="IL59" s="231"/>
      <c r="IM59" s="231"/>
      <c r="IN59" s="231"/>
      <c r="IO59" s="231"/>
      <c r="IP59" s="231"/>
      <c r="IQ59" s="231"/>
      <c r="IR59" s="231"/>
      <c r="IS59" s="231"/>
      <c r="IT59" s="231"/>
      <c r="IU59" s="231"/>
      <c r="IV59" s="231"/>
      <c r="IW59" s="231"/>
    </row>
    <row r="60" customFormat="false" ht="14.25" hidden="false" customHeight="true" outlineLevel="0" collapsed="false">
      <c r="A60" s="356" t="s">
        <v>96</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8"/>
      <c r="Z60" s="359"/>
      <c r="AA60" s="360"/>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1"/>
      <c r="CP60" s="231"/>
      <c r="CQ60" s="231"/>
      <c r="CR60" s="231"/>
      <c r="CS60" s="231"/>
      <c r="CT60" s="231"/>
      <c r="CU60" s="231"/>
      <c r="CV60" s="231"/>
      <c r="CW60" s="231"/>
      <c r="CX60" s="231"/>
      <c r="CY60" s="231"/>
      <c r="CZ60" s="231"/>
      <c r="DA60" s="231"/>
      <c r="DB60" s="231"/>
      <c r="DC60" s="231"/>
      <c r="DD60" s="231"/>
      <c r="DE60" s="231"/>
      <c r="DF60" s="231"/>
      <c r="DG60" s="231"/>
      <c r="DH60" s="231"/>
      <c r="DI60" s="231"/>
      <c r="DJ60" s="231"/>
      <c r="DK60" s="231"/>
      <c r="DL60" s="231"/>
      <c r="DM60" s="231"/>
      <c r="DN60" s="231"/>
      <c r="DO60" s="231"/>
      <c r="DP60" s="231"/>
      <c r="DQ60" s="231"/>
      <c r="DR60" s="231"/>
      <c r="DS60" s="231"/>
      <c r="DT60" s="231"/>
      <c r="DU60" s="231"/>
      <c r="DV60" s="231"/>
      <c r="DW60" s="231"/>
      <c r="DX60" s="231"/>
      <c r="DY60" s="231"/>
      <c r="DZ60" s="231"/>
      <c r="EA60" s="231"/>
      <c r="EB60" s="231"/>
      <c r="EC60" s="231"/>
      <c r="ED60" s="231"/>
      <c r="EE60" s="231"/>
      <c r="EF60" s="231"/>
      <c r="EG60" s="231"/>
      <c r="EH60" s="231"/>
      <c r="EI60" s="231"/>
      <c r="EJ60" s="231"/>
      <c r="EK60" s="231"/>
      <c r="EL60" s="231"/>
      <c r="EM60" s="231"/>
      <c r="EN60" s="231"/>
      <c r="EO60" s="231"/>
      <c r="EP60" s="231"/>
      <c r="EQ60" s="231"/>
      <c r="ER60" s="231"/>
      <c r="ES60" s="231"/>
      <c r="ET60" s="231"/>
      <c r="EU60" s="231"/>
      <c r="EV60" s="231"/>
      <c r="EW60" s="231"/>
      <c r="EX60" s="231"/>
      <c r="EY60" s="231"/>
      <c r="EZ60" s="231"/>
      <c r="FA60" s="231"/>
      <c r="FB60" s="231"/>
      <c r="FC60" s="231"/>
      <c r="FD60" s="231"/>
      <c r="FE60" s="231"/>
      <c r="FF60" s="231"/>
      <c r="FG60" s="231"/>
      <c r="FH60" s="231"/>
      <c r="FI60" s="231"/>
      <c r="FJ60" s="231"/>
      <c r="FK60" s="231"/>
      <c r="FL60" s="231"/>
      <c r="FM60" s="231"/>
      <c r="FN60" s="231"/>
      <c r="FO60" s="231"/>
      <c r="FP60" s="231"/>
      <c r="FQ60" s="231"/>
      <c r="FR60" s="231"/>
      <c r="FS60" s="231"/>
      <c r="FT60" s="231"/>
      <c r="FU60" s="231"/>
      <c r="FV60" s="231"/>
      <c r="FW60" s="231"/>
      <c r="FX60" s="231"/>
      <c r="FY60" s="231"/>
      <c r="FZ60" s="231"/>
      <c r="GA60" s="231"/>
      <c r="GB60" s="231"/>
      <c r="GC60" s="231"/>
      <c r="GD60" s="231"/>
      <c r="GE60" s="231"/>
      <c r="GF60" s="231"/>
      <c r="GG60" s="231"/>
      <c r="GH60" s="231"/>
      <c r="GI60" s="231"/>
      <c r="GJ60" s="231"/>
      <c r="GK60" s="231"/>
      <c r="GL60" s="231"/>
      <c r="GM60" s="231"/>
      <c r="GN60" s="231"/>
      <c r="GO60" s="231"/>
      <c r="GP60" s="231"/>
      <c r="GQ60" s="231"/>
      <c r="GR60" s="231"/>
      <c r="GS60" s="231"/>
      <c r="GT60" s="231"/>
      <c r="GU60" s="231"/>
      <c r="GV60" s="231"/>
      <c r="GW60" s="231"/>
      <c r="GX60" s="231"/>
      <c r="GY60" s="231"/>
      <c r="GZ60" s="231"/>
      <c r="HA60" s="231"/>
      <c r="HB60" s="231"/>
      <c r="HC60" s="231"/>
      <c r="HD60" s="231"/>
      <c r="HE60" s="231"/>
      <c r="HF60" s="231"/>
      <c r="HG60" s="231"/>
      <c r="HH60" s="231"/>
      <c r="HI60" s="231"/>
      <c r="HJ60" s="231"/>
      <c r="HK60" s="231"/>
      <c r="HL60" s="231"/>
      <c r="HM60" s="231"/>
      <c r="HN60" s="231"/>
      <c r="HO60" s="231"/>
      <c r="HP60" s="231"/>
      <c r="HQ60" s="231"/>
      <c r="HR60" s="231"/>
      <c r="HS60" s="231"/>
      <c r="HT60" s="231"/>
      <c r="HU60" s="231"/>
      <c r="HV60" s="231"/>
      <c r="HW60" s="231"/>
      <c r="HX60" s="231"/>
      <c r="HY60" s="231"/>
      <c r="HZ60" s="231"/>
      <c r="IA60" s="231"/>
      <c r="IB60" s="231"/>
      <c r="IC60" s="231"/>
      <c r="ID60" s="231"/>
      <c r="IE60" s="231"/>
      <c r="IF60" s="231"/>
      <c r="IG60" s="231"/>
      <c r="IH60" s="231"/>
      <c r="II60" s="231"/>
      <c r="IJ60" s="231"/>
      <c r="IK60" s="231"/>
      <c r="IL60" s="231"/>
      <c r="IM60" s="231"/>
      <c r="IN60" s="231"/>
      <c r="IO60" s="231"/>
      <c r="IP60" s="231"/>
      <c r="IQ60" s="231"/>
      <c r="IR60" s="231"/>
      <c r="IS60" s="231"/>
      <c r="IT60" s="231"/>
      <c r="IU60" s="231"/>
      <c r="IV60" s="231"/>
      <c r="IW60" s="231"/>
    </row>
    <row r="61" customFormat="false" ht="13.5" hidden="false" customHeight="false" outlineLevel="0" collapsed="false">
      <c r="A61" s="361" t="s">
        <v>97</v>
      </c>
      <c r="B61" s="362" t="n">
        <f aca="false">IF(-SUM(B18:B20,B35:B37)&gt;134,"err",-SUM(B18:B20,))</f>
        <v>103</v>
      </c>
      <c r="C61" s="362" t="n">
        <f aca="false">IF(-SUM(C18:C20,C35:C37)&gt;134,"err",-SUM(C18:C20,))</f>
        <v>103</v>
      </c>
      <c r="D61" s="362" t="n">
        <f aca="false">IF(-SUM(D18:D20,D35:D37)&gt;134,"err",-SUM(D18:D20,))</f>
        <v>103</v>
      </c>
      <c r="E61" s="362" t="n">
        <f aca="false">IF(-SUM(E18:E20,E35:E37)&gt;134,"err",-SUM(E18:E20,))</f>
        <v>103</v>
      </c>
      <c r="F61" s="362" t="n">
        <f aca="false">IF(-SUM(F18:F20,F35:F37)&gt;134,"err",-SUM(F18:F20,))</f>
        <v>103</v>
      </c>
      <c r="G61" s="362" t="n">
        <f aca="false">IF(-SUM(G18:G20,G35:G37)&gt;134,"err",-SUM(G18:G20,))</f>
        <v>103</v>
      </c>
      <c r="H61" s="362" t="n">
        <f aca="false">IF(-SUM(H18:H20,H35:H37)&gt;134,"err",-SUM(H18:H20,))</f>
        <v>103</v>
      </c>
      <c r="I61" s="362" t="n">
        <f aca="false">IF(-SUM(I18:I20,I35:I37)&gt;134,"err",-SUM(I18:I20,))</f>
        <v>103</v>
      </c>
      <c r="J61" s="362" t="n">
        <f aca="false">IF(-SUM(J18:J20,J35:J37)&gt;134,"err",-SUM(J18:J20,))</f>
        <v>103</v>
      </c>
      <c r="K61" s="362" t="n">
        <f aca="false">IF(-SUM(K18:K20,K35:K37)&gt;134,"err",-SUM(K18:K20,))</f>
        <v>103</v>
      </c>
      <c r="L61" s="362" t="n">
        <f aca="false">IF(-SUM(L18:L20,L35:L37)&gt;134,"err",-SUM(L18:L20,))</f>
        <v>103</v>
      </c>
      <c r="M61" s="362" t="n">
        <v>0</v>
      </c>
      <c r="N61" s="362" t="n">
        <f aca="false">IF(-SUM(N18:N20,N35:N37)&gt;134,"err",-SUM(N18:N20,))</f>
        <v>103</v>
      </c>
      <c r="O61" s="362" t="n">
        <f aca="false">IF(-SUM(O18:O20,O35:O37)&gt;134,"err",-SUM(O18:O20,))</f>
        <v>103</v>
      </c>
      <c r="P61" s="362" t="n">
        <f aca="false">IF(-SUM(P18:P20,P35:P37)&gt;134,"err",-SUM(P18:P20,))</f>
        <v>103</v>
      </c>
      <c r="Q61" s="362" t="n">
        <f aca="false">IF(-SUM(Q18:Q20,Q35:Q37)&gt;134,"err",-SUM(Q18:Q20,))</f>
        <v>103</v>
      </c>
      <c r="R61" s="362" t="n">
        <f aca="false">IF(-SUM(R18:R20,R35:R37)&gt;134,"err",-SUM(R18:R20,))</f>
        <v>103</v>
      </c>
      <c r="S61" s="362" t="n">
        <f aca="false">IF(-SUM(S18:S20,S35:S37)&gt;134,"err",-SUM(S18:S20,))</f>
        <v>103</v>
      </c>
      <c r="T61" s="362" t="n">
        <f aca="false">IF(-SUM(T18:T20,T35:T37)&gt;134,"err",-SUM(T18:T20,))</f>
        <v>103</v>
      </c>
      <c r="U61" s="362" t="n">
        <f aca="false">IF(-SUM(U18:U20,U35:U37)&gt;134,"err",-SUM(U18:U20,))</f>
        <v>103</v>
      </c>
      <c r="V61" s="362" t="n">
        <f aca="false">IF(-SUM(V18:V20,V35:V37)&gt;134,"err",-SUM(V18:V20,))</f>
        <v>103</v>
      </c>
      <c r="W61" s="362" t="n">
        <f aca="false">IF(-SUM(W18:W20,W35:W37)&gt;134,"err",-SUM(W18:W20,))</f>
        <v>103</v>
      </c>
      <c r="X61" s="362" t="n">
        <f aca="false">IF(-SUM(X18:X20,X35:X37)&gt;134,"err",-SUM(X18:X20,))</f>
        <v>103</v>
      </c>
      <c r="Y61" s="362" t="n">
        <f aca="false">IF(-SUM(Y18:Y20,Y35:Y37)&gt;134,"err",-SUM(Y18:Y20,))</f>
        <v>103</v>
      </c>
      <c r="Z61" s="363" t="s">
        <v>98</v>
      </c>
      <c r="AA61" s="364" t="e">
        <f aca="false">AA59</f>
        <v>#VALUE!</v>
      </c>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c r="CA61" s="231"/>
      <c r="CB61" s="231"/>
      <c r="CC61" s="231"/>
      <c r="CD61" s="231"/>
      <c r="CE61" s="231"/>
      <c r="CF61" s="231"/>
      <c r="CG61" s="231"/>
      <c r="CH61" s="231"/>
      <c r="CI61" s="231"/>
      <c r="CJ61" s="231"/>
      <c r="CK61" s="231"/>
      <c r="CL61" s="231"/>
      <c r="CM61" s="231"/>
      <c r="CN61" s="231"/>
      <c r="CO61" s="231"/>
      <c r="CP61" s="231"/>
      <c r="CQ61" s="231"/>
      <c r="CR61" s="231"/>
      <c r="CS61" s="231"/>
      <c r="CT61" s="231"/>
      <c r="CU61" s="231"/>
      <c r="CV61" s="231"/>
      <c r="CW61" s="231"/>
      <c r="CX61" s="231"/>
      <c r="CY61" s="231"/>
      <c r="CZ61" s="231"/>
      <c r="DA61" s="231"/>
      <c r="DB61" s="231"/>
      <c r="DC61" s="231"/>
      <c r="DD61" s="231"/>
      <c r="DE61" s="231"/>
      <c r="DF61" s="231"/>
      <c r="DG61" s="231"/>
      <c r="DH61" s="231"/>
      <c r="DI61" s="231"/>
      <c r="DJ61" s="231"/>
      <c r="DK61" s="231"/>
      <c r="DL61" s="231"/>
      <c r="DM61" s="231"/>
      <c r="DN61" s="231"/>
      <c r="DO61" s="231"/>
      <c r="DP61" s="231"/>
      <c r="DQ61" s="231"/>
      <c r="DR61" s="231"/>
      <c r="DS61" s="231"/>
      <c r="DT61" s="231"/>
      <c r="DU61" s="231"/>
      <c r="DV61" s="231"/>
      <c r="DW61" s="231"/>
      <c r="DX61" s="231"/>
      <c r="DY61" s="231"/>
      <c r="DZ61" s="231"/>
      <c r="EA61" s="231"/>
      <c r="EB61" s="231"/>
      <c r="EC61" s="231"/>
      <c r="ED61" s="231"/>
      <c r="EE61" s="231"/>
      <c r="EF61" s="231"/>
      <c r="EG61" s="231"/>
      <c r="EH61" s="231"/>
      <c r="EI61" s="231"/>
      <c r="EJ61" s="231"/>
      <c r="EK61" s="231"/>
      <c r="EL61" s="231"/>
      <c r="EM61" s="231"/>
      <c r="EN61" s="231"/>
      <c r="EO61" s="231"/>
      <c r="EP61" s="231"/>
      <c r="EQ61" s="231"/>
      <c r="ER61" s="231"/>
      <c r="ES61" s="231"/>
      <c r="ET61" s="231"/>
      <c r="EU61" s="231"/>
      <c r="EV61" s="231"/>
      <c r="EW61" s="231"/>
      <c r="EX61" s="231"/>
      <c r="EY61" s="231"/>
      <c r="EZ61" s="231"/>
      <c r="FA61" s="231"/>
      <c r="FB61" s="231"/>
      <c r="FC61" s="231"/>
      <c r="FD61" s="231"/>
      <c r="FE61" s="231"/>
      <c r="FF61" s="231"/>
      <c r="FG61" s="231"/>
      <c r="FH61" s="231"/>
      <c r="FI61" s="231"/>
      <c r="FJ61" s="231"/>
      <c r="FK61" s="231"/>
      <c r="FL61" s="231"/>
      <c r="FM61" s="231"/>
      <c r="FN61" s="231"/>
      <c r="FO61" s="231"/>
      <c r="FP61" s="231"/>
      <c r="FQ61" s="231"/>
      <c r="FR61" s="231"/>
      <c r="FS61" s="231"/>
      <c r="FT61" s="231"/>
      <c r="FU61" s="231"/>
      <c r="FV61" s="231"/>
      <c r="FW61" s="231"/>
      <c r="FX61" s="231"/>
      <c r="FY61" s="231"/>
      <c r="FZ61" s="231"/>
      <c r="GA61" s="231"/>
      <c r="GB61" s="231"/>
      <c r="GC61" s="231"/>
      <c r="GD61" s="231"/>
      <c r="GE61" s="231"/>
      <c r="GF61" s="231"/>
      <c r="GG61" s="231"/>
      <c r="GH61" s="231"/>
      <c r="GI61" s="231"/>
      <c r="GJ61" s="231"/>
      <c r="GK61" s="231"/>
      <c r="GL61" s="231"/>
      <c r="GM61" s="231"/>
      <c r="GN61" s="231"/>
      <c r="GO61" s="231"/>
      <c r="GP61" s="231"/>
      <c r="GQ61" s="231"/>
      <c r="GR61" s="231"/>
      <c r="GS61" s="231"/>
      <c r="GT61" s="231"/>
      <c r="GU61" s="231"/>
      <c r="GV61" s="231"/>
      <c r="GW61" s="231"/>
      <c r="GX61" s="231"/>
      <c r="GY61" s="231"/>
      <c r="GZ61" s="231"/>
      <c r="HA61" s="231"/>
      <c r="HB61" s="231"/>
      <c r="HC61" s="231"/>
      <c r="HD61" s="231"/>
      <c r="HE61" s="231"/>
      <c r="HF61" s="231"/>
      <c r="HG61" s="231"/>
      <c r="HH61" s="231"/>
      <c r="HI61" s="231"/>
      <c r="HJ61" s="231"/>
      <c r="HK61" s="231"/>
      <c r="HL61" s="231"/>
      <c r="HM61" s="231"/>
      <c r="HN61" s="231"/>
      <c r="HO61" s="231"/>
      <c r="HP61" s="231"/>
      <c r="HQ61" s="231"/>
      <c r="HR61" s="231"/>
      <c r="HS61" s="231"/>
      <c r="HT61" s="231"/>
      <c r="HU61" s="231"/>
      <c r="HV61" s="231"/>
      <c r="HW61" s="231"/>
      <c r="HX61" s="231"/>
      <c r="HY61" s="231"/>
      <c r="HZ61" s="231"/>
      <c r="IA61" s="231"/>
      <c r="IB61" s="231"/>
      <c r="IC61" s="231"/>
      <c r="ID61" s="231"/>
      <c r="IE61" s="231"/>
      <c r="IF61" s="231"/>
      <c r="IG61" s="231"/>
      <c r="IH61" s="231"/>
      <c r="II61" s="231"/>
      <c r="IJ61" s="231"/>
      <c r="IK61" s="231"/>
      <c r="IL61" s="231"/>
      <c r="IM61" s="231"/>
      <c r="IN61" s="231"/>
      <c r="IO61" s="231"/>
      <c r="IP61" s="231"/>
      <c r="IQ61" s="231"/>
      <c r="IR61" s="231"/>
      <c r="IS61" s="231"/>
      <c r="IT61" s="231"/>
      <c r="IU61" s="231"/>
      <c r="IV61" s="231"/>
      <c r="IW61" s="231"/>
    </row>
    <row r="62" customFormat="false" ht="30" hidden="false" customHeight="true" outlineLevel="0" collapsed="false">
      <c r="A62" s="361" t="s">
        <v>99</v>
      </c>
      <c r="B62" s="362" t="n">
        <f aca="false">-SUM(B11:B14,B29:B32,B22)+SUM(B53:B55)</f>
        <v>293</v>
      </c>
      <c r="C62" s="362" t="n">
        <f aca="false">-SUM(C11:C14,C29:C32,C22)+SUM(C53:C55)</f>
        <v>300</v>
      </c>
      <c r="D62" s="362" t="n">
        <f aca="false">-SUM(D11:D14,D29:D32,D22)+SUM(D53:D55)</f>
        <v>300</v>
      </c>
      <c r="E62" s="362" t="n">
        <f aca="false">-SUM(E11:E14,E29:E32,E22)+SUM(E53:E55)</f>
        <v>303</v>
      </c>
      <c r="F62" s="362" t="n">
        <f aca="false">-SUM(F11:F14,F29:F32,F22)+SUM(F53:F55)</f>
        <v>303</v>
      </c>
      <c r="G62" s="362" t="n">
        <f aca="false">-SUM(G11:G14,G29:G32,G22)+SUM(G53:G55)</f>
        <v>303</v>
      </c>
      <c r="H62" s="362" t="n">
        <f aca="false">-SUM(H11:H14,H29:H32,H22)+SUM(H53:H55)</f>
        <v>353</v>
      </c>
      <c r="I62" s="362" t="n">
        <f aca="false">-SUM(I11:I14,I29:I32,I22)+SUM(I53:I55)</f>
        <v>516</v>
      </c>
      <c r="J62" s="362" t="n">
        <f aca="false">-SUM(J11:J14,J29:J32,J22)+SUM(J53:J55)</f>
        <v>441</v>
      </c>
      <c r="K62" s="362" t="n">
        <f aca="false">-SUM(K11:K14,K29:K32,K22)+SUM(K53:K55)</f>
        <v>456</v>
      </c>
      <c r="L62" s="362" t="n">
        <f aca="false">-SUM(L11:L14,L29:L32,L22)+SUM(L53:L55)</f>
        <v>456</v>
      </c>
      <c r="M62" s="362" t="n">
        <f aca="false">-SUM(M11:M14,M29:M32,M22)+SUM(M53:M55)</f>
        <v>453</v>
      </c>
      <c r="N62" s="362" t="n">
        <f aca="false">-SUM(N11:N14,N29:N32,N22)+SUM(N53:N55)</f>
        <v>455</v>
      </c>
      <c r="O62" s="362" t="n">
        <f aca="false">-SUM(O11:O14,O29:O32,O22)+SUM(O53:O55)</f>
        <v>453</v>
      </c>
      <c r="P62" s="362" t="n">
        <f aca="false">-SUM(P11:P14,P29:P32,P22)+SUM(P53:P55)</f>
        <v>458</v>
      </c>
      <c r="Q62" s="362" t="n">
        <f aca="false">-SUM(Q11:Q14,Q29:Q32,Q22)+SUM(Q53:Q55)</f>
        <v>458</v>
      </c>
      <c r="R62" s="362" t="n">
        <f aca="false">-SUM(R11:R14,R29:R32,R22)+SUM(R53:R55)</f>
        <v>463</v>
      </c>
      <c r="S62" s="362" t="n">
        <f aca="false">-SUM(S11:S14,S29:S32,S22)+SUM(S53:S55)</f>
        <v>473</v>
      </c>
      <c r="T62" s="362" t="n">
        <f aca="false">-SUM(T11:T14,T29:T32,T22)+SUM(T53:T55)</f>
        <v>476</v>
      </c>
      <c r="U62" s="362" t="n">
        <f aca="false">-SUM(U11:U14,U29:U32,U22)+SUM(U53:U55)</f>
        <v>473</v>
      </c>
      <c r="V62" s="362" t="n">
        <f aca="false">-SUM(V11:V14,V29:V32,V22)+SUM(V53:V55)</f>
        <v>473</v>
      </c>
      <c r="W62" s="362" t="n">
        <f aca="false">-SUM(W11:W14,W29:W32,W22)+SUM(W53:W55)</f>
        <v>461</v>
      </c>
      <c r="X62" s="362" t="n">
        <f aca="false">-SUM(X11:X14,X29:X32,X22)+SUM(X53:X55)</f>
        <v>483</v>
      </c>
      <c r="Y62" s="365" t="n">
        <f aca="false">-SUM(Y11:Y14,Y29:Y32,Y22)+SUM(Y53:Y55)</f>
        <v>270</v>
      </c>
      <c r="Z62" s="366"/>
      <c r="AA62" s="230"/>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231"/>
      <c r="CO62" s="231"/>
      <c r="CP62" s="231"/>
      <c r="CQ62" s="231"/>
      <c r="CR62" s="231"/>
      <c r="CS62" s="231"/>
      <c r="CT62" s="231"/>
      <c r="CU62" s="231"/>
      <c r="CV62" s="231"/>
      <c r="CW62" s="231"/>
      <c r="CX62" s="231"/>
      <c r="CY62" s="231"/>
      <c r="CZ62" s="231"/>
      <c r="DA62" s="231"/>
      <c r="DB62" s="231"/>
      <c r="DC62" s="231"/>
      <c r="DD62" s="231"/>
      <c r="DE62" s="231"/>
      <c r="DF62" s="231"/>
      <c r="DG62" s="231"/>
      <c r="DH62" s="231"/>
      <c r="DI62" s="231"/>
      <c r="DJ62" s="231"/>
      <c r="DK62" s="231"/>
      <c r="DL62" s="231"/>
      <c r="DM62" s="231"/>
      <c r="DN62" s="231"/>
      <c r="DO62" s="231"/>
      <c r="DP62" s="231"/>
      <c r="DQ62" s="231"/>
      <c r="DR62" s="231"/>
      <c r="DS62" s="231"/>
      <c r="DT62" s="231"/>
      <c r="DU62" s="231"/>
      <c r="DV62" s="231"/>
      <c r="DW62" s="231"/>
      <c r="DX62" s="231"/>
      <c r="DY62" s="231"/>
      <c r="DZ62" s="231"/>
      <c r="EA62" s="231"/>
      <c r="EB62" s="231"/>
      <c r="EC62" s="231"/>
      <c r="ED62" s="231"/>
      <c r="EE62" s="231"/>
      <c r="EF62" s="231"/>
      <c r="EG62" s="231"/>
      <c r="EH62" s="231"/>
      <c r="EI62" s="231"/>
      <c r="EJ62" s="231"/>
      <c r="EK62" s="231"/>
      <c r="EL62" s="231"/>
      <c r="EM62" s="231"/>
      <c r="EN62" s="231"/>
      <c r="EO62" s="231"/>
      <c r="EP62" s="231"/>
      <c r="EQ62" s="231"/>
      <c r="ER62" s="231"/>
      <c r="ES62" s="231"/>
      <c r="ET62" s="231"/>
      <c r="EU62" s="231"/>
      <c r="EV62" s="231"/>
      <c r="EW62" s="231"/>
      <c r="EX62" s="231"/>
      <c r="EY62" s="231"/>
      <c r="EZ62" s="231"/>
      <c r="FA62" s="231"/>
      <c r="FB62" s="231"/>
      <c r="FC62" s="231"/>
      <c r="FD62" s="231"/>
      <c r="FE62" s="231"/>
      <c r="FF62" s="231"/>
      <c r="FG62" s="231"/>
      <c r="FH62" s="231"/>
      <c r="FI62" s="231"/>
      <c r="FJ62" s="231"/>
      <c r="FK62" s="231"/>
      <c r="FL62" s="231"/>
      <c r="FM62" s="231"/>
      <c r="FN62" s="231"/>
      <c r="FO62" s="231"/>
      <c r="FP62" s="231"/>
      <c r="FQ62" s="231"/>
      <c r="FR62" s="231"/>
      <c r="FS62" s="231"/>
      <c r="FT62" s="231"/>
      <c r="FU62" s="231"/>
      <c r="FV62" s="231"/>
      <c r="FW62" s="231"/>
      <c r="FX62" s="231"/>
      <c r="FY62" s="231"/>
      <c r="FZ62" s="231"/>
      <c r="GA62" s="231"/>
      <c r="GB62" s="231"/>
      <c r="GC62" s="231"/>
      <c r="GD62" s="231"/>
      <c r="GE62" s="231"/>
      <c r="GF62" s="231"/>
      <c r="GG62" s="231"/>
      <c r="GH62" s="231"/>
      <c r="GI62" s="231"/>
      <c r="GJ62" s="231"/>
      <c r="GK62" s="231"/>
      <c r="GL62" s="231"/>
      <c r="GM62" s="231"/>
      <c r="GN62" s="231"/>
      <c r="GO62" s="231"/>
      <c r="GP62" s="231"/>
      <c r="GQ62" s="231"/>
      <c r="GR62" s="231"/>
      <c r="GS62" s="231"/>
      <c r="GT62" s="231"/>
      <c r="GU62" s="231"/>
      <c r="GV62" s="231"/>
      <c r="GW62" s="231"/>
      <c r="GX62" s="231"/>
      <c r="GY62" s="231"/>
      <c r="GZ62" s="231"/>
      <c r="HA62" s="231"/>
      <c r="HB62" s="231"/>
      <c r="HC62" s="231"/>
      <c r="HD62" s="231"/>
      <c r="HE62" s="231"/>
      <c r="HF62" s="231"/>
      <c r="HG62" s="231"/>
      <c r="HH62" s="231"/>
      <c r="HI62" s="231"/>
      <c r="HJ62" s="231"/>
      <c r="HK62" s="231"/>
      <c r="HL62" s="231"/>
      <c r="HM62" s="231"/>
      <c r="HN62" s="231"/>
      <c r="HO62" s="231"/>
      <c r="HP62" s="231"/>
      <c r="HQ62" s="231"/>
      <c r="HR62" s="231"/>
      <c r="HS62" s="231"/>
      <c r="HT62" s="231"/>
      <c r="HU62" s="231"/>
      <c r="HV62" s="231"/>
      <c r="HW62" s="231"/>
      <c r="HX62" s="231"/>
      <c r="HY62" s="231"/>
      <c r="HZ62" s="231"/>
      <c r="IA62" s="231"/>
      <c r="IB62" s="231"/>
      <c r="IC62" s="231"/>
      <c r="ID62" s="231"/>
      <c r="IE62" s="231"/>
      <c r="IF62" s="231"/>
      <c r="IG62" s="231"/>
      <c r="IH62" s="231"/>
      <c r="II62" s="231"/>
      <c r="IJ62" s="231"/>
      <c r="IK62" s="231"/>
      <c r="IL62" s="231"/>
      <c r="IM62" s="231"/>
      <c r="IN62" s="231"/>
      <c r="IO62" s="231"/>
      <c r="IP62" s="231"/>
      <c r="IQ62" s="231"/>
      <c r="IR62" s="231"/>
      <c r="IS62" s="231"/>
      <c r="IT62" s="231"/>
      <c r="IU62" s="231"/>
      <c r="IV62" s="231"/>
      <c r="IW62" s="231"/>
    </row>
    <row r="63" customFormat="false" ht="12" hidden="false" customHeight="false" outlineLevel="0" collapsed="false">
      <c r="A63" s="361" t="s">
        <v>100</v>
      </c>
      <c r="B63" s="362" t="n">
        <f aca="false">-SUM(B8:B10,B25:B28)+SUM(B56:B57)</f>
        <v>91</v>
      </c>
      <c r="C63" s="362" t="n">
        <f aca="false">-SUM(C8:C10,C25:C28)+SUM(C56:C57)</f>
        <v>91</v>
      </c>
      <c r="D63" s="362" t="n">
        <f aca="false">-SUM(D8:D10,D25:D28)+SUM(D56:D57)</f>
        <v>66</v>
      </c>
      <c r="E63" s="362" t="n">
        <f aca="false">-SUM(E8:E10,E25:E28)+SUM(E56:E57)</f>
        <v>66</v>
      </c>
      <c r="F63" s="362" t="n">
        <f aca="false">-SUM(F8:F10,F25:F28)+SUM(F56:F57)</f>
        <v>66</v>
      </c>
      <c r="G63" s="362" t="n">
        <f aca="false">-SUM(G8:G10,G25:G28)+SUM(G56:G57)</f>
        <v>41</v>
      </c>
      <c r="H63" s="362" t="n">
        <f aca="false">-SUM(H8:H10,H25:H28)+SUM(H56:H57)</f>
        <v>66</v>
      </c>
      <c r="I63" s="362" t="n">
        <f aca="false">-SUM(I8:I10,I25:I28)+SUM(I56:I57)</f>
        <v>-51</v>
      </c>
      <c r="J63" s="362" t="n">
        <f aca="false">-SUM(J8:J10,J25:J28)+SUM(J56:J57)</f>
        <v>-34</v>
      </c>
      <c r="K63" s="362" t="n">
        <f aca="false">-SUM(K8:K10,K25:K28)+SUM(K56:K57)</f>
        <v>16</v>
      </c>
      <c r="L63" s="362" t="n">
        <f aca="false">-SUM(L8:L10,L25:L28)+SUM(L56:L57)</f>
        <v>41</v>
      </c>
      <c r="M63" s="362" t="n">
        <f aca="false">-SUM(M8:M10,M25:M28)+SUM(M57)</f>
        <v>0</v>
      </c>
      <c r="N63" s="362" t="n">
        <f aca="false">-SUM(N8:N10,N25:N28)+SUM(N56:N57)</f>
        <v>15</v>
      </c>
      <c r="O63" s="362" t="n">
        <f aca="false">-SUM(O8:O10,O25:O28)+SUM(O56:O57)</f>
        <v>20</v>
      </c>
      <c r="P63" s="362" t="n">
        <f aca="false">-SUM(P8:P10,P25:P28)+SUM(P56:P57)</f>
        <v>1</v>
      </c>
      <c r="Q63" s="362" t="n">
        <f aca="false">-SUM(Q8:Q10,Q25:Q28)+SUM(Q56:Q57)</f>
        <v>0</v>
      </c>
      <c r="R63" s="362" t="n">
        <f aca="false">-SUM(R8:R10,R25:R28)+SUM(R56:R57)</f>
        <v>1</v>
      </c>
      <c r="S63" s="362" t="n">
        <f aca="false">-SUM(S8:S10,S25:S28)+SUM(S56:S57)</f>
        <v>1</v>
      </c>
      <c r="T63" s="362" t="n">
        <f aca="false">-SUM(T8:T10,T25:T28)+SUM(T56:T57)</f>
        <v>91</v>
      </c>
      <c r="U63" s="362" t="n">
        <f aca="false">-SUM(U8:U10,U25:U28)+SUM(U56:U57)</f>
        <v>91</v>
      </c>
      <c r="V63" s="362" t="n">
        <f aca="false">-SUM(V8:V10,V25:V28)+SUM(V56:V57)</f>
        <v>66</v>
      </c>
      <c r="W63" s="362" t="n">
        <f aca="false">-SUM(W8:W10,W25:W28)+SUM(W56:W57)</f>
        <v>46</v>
      </c>
      <c r="X63" s="362" t="n">
        <f aca="false">-SUM(X8:X10,X25:X28)+SUM(X56:X57)</f>
        <v>6</v>
      </c>
      <c r="Y63" s="365" t="n">
        <f aca="false">-SUM(Y8:Y10,Y25:Y28)+SUM(Y56:Y57)</f>
        <v>91</v>
      </c>
      <c r="Z63" s="366"/>
      <c r="AA63" s="230"/>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1"/>
      <c r="CF63" s="231"/>
      <c r="CG63" s="231"/>
      <c r="CH63" s="231"/>
      <c r="CI63" s="231"/>
      <c r="CJ63" s="231"/>
      <c r="CK63" s="231"/>
      <c r="CL63" s="231"/>
      <c r="CM63" s="231"/>
      <c r="CN63" s="231"/>
      <c r="CO63" s="231"/>
      <c r="CP63" s="231"/>
      <c r="CQ63" s="231"/>
      <c r="CR63" s="231"/>
      <c r="CS63" s="231"/>
      <c r="CT63" s="231"/>
      <c r="CU63" s="231"/>
      <c r="CV63" s="231"/>
      <c r="CW63" s="231"/>
      <c r="CX63" s="231"/>
      <c r="CY63" s="231"/>
      <c r="CZ63" s="231"/>
      <c r="DA63" s="231"/>
      <c r="DB63" s="231"/>
      <c r="DC63" s="231"/>
      <c r="DD63" s="231"/>
      <c r="DE63" s="231"/>
      <c r="DF63" s="231"/>
      <c r="DG63" s="231"/>
      <c r="DH63" s="231"/>
      <c r="DI63" s="231"/>
      <c r="DJ63" s="231"/>
      <c r="DK63" s="231"/>
      <c r="DL63" s="231"/>
      <c r="DM63" s="231"/>
      <c r="DN63" s="231"/>
      <c r="DO63" s="231"/>
      <c r="DP63" s="231"/>
      <c r="DQ63" s="231"/>
      <c r="DR63" s="231"/>
      <c r="DS63" s="231"/>
      <c r="DT63" s="231"/>
      <c r="DU63" s="231"/>
      <c r="DV63" s="231"/>
      <c r="DW63" s="231"/>
      <c r="DX63" s="231"/>
      <c r="DY63" s="231"/>
      <c r="DZ63" s="231"/>
      <c r="EA63" s="231"/>
      <c r="EB63" s="231"/>
      <c r="EC63" s="231"/>
      <c r="ED63" s="231"/>
      <c r="EE63" s="231"/>
      <c r="EF63" s="231"/>
      <c r="EG63" s="231"/>
      <c r="EH63" s="231"/>
      <c r="EI63" s="231"/>
      <c r="EJ63" s="231"/>
      <c r="EK63" s="231"/>
      <c r="EL63" s="231"/>
      <c r="EM63" s="231"/>
      <c r="EN63" s="231"/>
      <c r="EO63" s="231"/>
      <c r="EP63" s="231"/>
      <c r="EQ63" s="231"/>
      <c r="ER63" s="231"/>
      <c r="ES63" s="231"/>
      <c r="ET63" s="231"/>
      <c r="EU63" s="231"/>
      <c r="EV63" s="231"/>
      <c r="EW63" s="231"/>
      <c r="EX63" s="231"/>
      <c r="EY63" s="231"/>
      <c r="EZ63" s="231"/>
      <c r="FA63" s="231"/>
      <c r="FB63" s="231"/>
      <c r="FC63" s="231"/>
      <c r="FD63" s="231"/>
      <c r="FE63" s="231"/>
      <c r="FF63" s="231"/>
      <c r="FG63" s="231"/>
      <c r="FH63" s="231"/>
      <c r="FI63" s="231"/>
      <c r="FJ63" s="231"/>
      <c r="FK63" s="231"/>
      <c r="FL63" s="231"/>
      <c r="FM63" s="231"/>
      <c r="FN63" s="231"/>
      <c r="FO63" s="231"/>
      <c r="FP63" s="231"/>
      <c r="FQ63" s="231"/>
      <c r="FR63" s="231"/>
      <c r="FS63" s="231"/>
      <c r="FT63" s="231"/>
      <c r="FU63" s="231"/>
      <c r="FV63" s="231"/>
      <c r="FW63" s="231"/>
      <c r="FX63" s="231"/>
      <c r="FY63" s="231"/>
      <c r="FZ63" s="231"/>
      <c r="GA63" s="231"/>
      <c r="GB63" s="231"/>
      <c r="GC63" s="231"/>
      <c r="GD63" s="231"/>
      <c r="GE63" s="231"/>
      <c r="GF63" s="231"/>
      <c r="GG63" s="231"/>
      <c r="GH63" s="231"/>
      <c r="GI63" s="231"/>
      <c r="GJ63" s="231"/>
      <c r="GK63" s="231"/>
      <c r="GL63" s="231"/>
      <c r="GM63" s="231"/>
      <c r="GN63" s="231"/>
      <c r="GO63" s="231"/>
      <c r="GP63" s="231"/>
      <c r="GQ63" s="231"/>
      <c r="GR63" s="231"/>
      <c r="GS63" s="231"/>
      <c r="GT63" s="231"/>
      <c r="GU63" s="231"/>
      <c r="GV63" s="231"/>
      <c r="GW63" s="231"/>
      <c r="GX63" s="231"/>
      <c r="GY63" s="231"/>
      <c r="GZ63" s="231"/>
      <c r="HA63" s="231"/>
      <c r="HB63" s="231"/>
      <c r="HC63" s="231"/>
      <c r="HD63" s="231"/>
      <c r="HE63" s="231"/>
      <c r="HF63" s="231"/>
      <c r="HG63" s="231"/>
      <c r="HH63" s="231"/>
      <c r="HI63" s="231"/>
      <c r="HJ63" s="231"/>
      <c r="HK63" s="231"/>
      <c r="HL63" s="231"/>
      <c r="HM63" s="231"/>
      <c r="HN63" s="231"/>
      <c r="HO63" s="231"/>
      <c r="HP63" s="231"/>
      <c r="HQ63" s="231"/>
      <c r="HR63" s="231"/>
      <c r="HS63" s="231"/>
      <c r="HT63" s="231"/>
      <c r="HU63" s="231"/>
      <c r="HV63" s="231"/>
      <c r="HW63" s="231"/>
      <c r="HX63" s="231"/>
      <c r="HY63" s="231"/>
      <c r="HZ63" s="231"/>
      <c r="IA63" s="231"/>
      <c r="IB63" s="231"/>
      <c r="IC63" s="231"/>
      <c r="ID63" s="231"/>
      <c r="IE63" s="231"/>
      <c r="IF63" s="231"/>
      <c r="IG63" s="231"/>
      <c r="IH63" s="231"/>
      <c r="II63" s="231"/>
      <c r="IJ63" s="231"/>
      <c r="IK63" s="231"/>
      <c r="IL63" s="231"/>
      <c r="IM63" s="231"/>
      <c r="IN63" s="231"/>
      <c r="IO63" s="231"/>
      <c r="IP63" s="231"/>
      <c r="IQ63" s="231"/>
      <c r="IR63" s="231"/>
      <c r="IS63" s="231"/>
      <c r="IT63" s="231"/>
      <c r="IU63" s="231"/>
      <c r="IV63" s="231"/>
      <c r="IW63" s="231"/>
    </row>
    <row r="64" customFormat="false" ht="12" hidden="false" customHeight="false" outlineLevel="0" collapsed="false">
      <c r="A64" s="361" t="s">
        <v>101</v>
      </c>
      <c r="B64" s="362" t="n">
        <f aca="false">IF(B62+B63&gt;645,"err",B62+B63)</f>
        <v>384</v>
      </c>
      <c r="C64" s="362" t="n">
        <f aca="false">IF(C62+C63&gt;645,"err",C62+C63)</f>
        <v>391</v>
      </c>
      <c r="D64" s="362" t="n">
        <f aca="false">IF(D62+D63&gt;645,"err",D62+D63)</f>
        <v>366</v>
      </c>
      <c r="E64" s="362" t="n">
        <f aca="false">IF(E62+E63&gt;645,"err",E62+E63)</f>
        <v>369</v>
      </c>
      <c r="F64" s="362" t="n">
        <f aca="false">IF(F62+F63&gt;645,"err",F62+F63)</f>
        <v>369</v>
      </c>
      <c r="G64" s="362" t="n">
        <f aca="false">IF(G62+G63&gt;645,"err",G62+G63)</f>
        <v>344</v>
      </c>
      <c r="H64" s="362" t="n">
        <f aca="false">IF(H62+H63&gt;645,"err",H62+H63)</f>
        <v>419</v>
      </c>
      <c r="I64" s="362" t="n">
        <f aca="false">IF(I62+I63&gt;645,"err",I62+I63)</f>
        <v>465</v>
      </c>
      <c r="J64" s="362" t="n">
        <f aca="false">IF(J62+J63&gt;645,"err",J62+J63)</f>
        <v>407</v>
      </c>
      <c r="K64" s="362" t="n">
        <f aca="false">IF(K62+K63&gt;645,"err",K62+K63)</f>
        <v>472</v>
      </c>
      <c r="L64" s="362" t="n">
        <f aca="false">IF(L62+L63&gt;645,"err",L62+L63)</f>
        <v>497</v>
      </c>
      <c r="M64" s="362" t="n">
        <f aca="false">IF(M62+M63&gt;645,"err",M62+M63)</f>
        <v>453</v>
      </c>
      <c r="N64" s="362" t="n">
        <f aca="false">IF(N62+N63&gt;645,"err",N62+N63)</f>
        <v>470</v>
      </c>
      <c r="O64" s="362" t="n">
        <f aca="false">IF(O62+O63&gt;645,"err",O62+O63)</f>
        <v>473</v>
      </c>
      <c r="P64" s="362" t="n">
        <f aca="false">IF(P62+P63&gt;645,"err",P62+P63)</f>
        <v>459</v>
      </c>
      <c r="Q64" s="362" t="n">
        <f aca="false">IF(Q62+Q63&gt;645,"err",Q62+Q63)</f>
        <v>458</v>
      </c>
      <c r="R64" s="362" t="n">
        <f aca="false">IF(R62+R63&gt;645,"err",R62+R63)</f>
        <v>464</v>
      </c>
      <c r="S64" s="362" t="n">
        <f aca="false">IF(S62+S63&gt;645,"err",S62+S63)</f>
        <v>474</v>
      </c>
      <c r="T64" s="362" t="n">
        <f aca="false">IF(T62+T63&gt;645,"err",T62+T63)</f>
        <v>567</v>
      </c>
      <c r="U64" s="362" t="n">
        <f aca="false">IF(U62+U63&gt;645,"err",U62+U63)</f>
        <v>564</v>
      </c>
      <c r="V64" s="362" t="n">
        <f aca="false">IF(V62+V63&gt;645,"err",V62+V63)</f>
        <v>539</v>
      </c>
      <c r="W64" s="362" t="n">
        <f aca="false">IF(W62+W63&gt;645,"err",W62+W63)</f>
        <v>507</v>
      </c>
      <c r="X64" s="362" t="n">
        <f aca="false">IF(X62+X63&gt;645,"err",X62+X63)</f>
        <v>489</v>
      </c>
      <c r="Y64" s="365" t="n">
        <f aca="false">IF(Y62+Y63&gt;645,"err",Y62+Y63)</f>
        <v>361</v>
      </c>
      <c r="Z64" s="367"/>
      <c r="AA64" s="230"/>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31"/>
      <c r="BR64" s="231"/>
      <c r="BS64" s="231"/>
      <c r="BT64" s="231"/>
      <c r="BU64" s="231"/>
      <c r="BV64" s="231"/>
      <c r="BW64" s="231"/>
      <c r="BX64" s="231"/>
      <c r="BY64" s="231"/>
      <c r="BZ64" s="231"/>
      <c r="CA64" s="231"/>
      <c r="CB64" s="231"/>
      <c r="CC64" s="231"/>
      <c r="CD64" s="231"/>
      <c r="CE64" s="231"/>
      <c r="CF64" s="231"/>
      <c r="CG64" s="231"/>
      <c r="CH64" s="231"/>
      <c r="CI64" s="231"/>
      <c r="CJ64" s="231"/>
      <c r="CK64" s="231"/>
      <c r="CL64" s="231"/>
      <c r="CM64" s="231"/>
      <c r="CN64" s="231"/>
      <c r="CO64" s="231"/>
      <c r="CP64" s="231"/>
      <c r="CQ64" s="231"/>
      <c r="CR64" s="231"/>
      <c r="CS64" s="231"/>
      <c r="CT64" s="231"/>
      <c r="CU64" s="231"/>
      <c r="CV64" s="231"/>
      <c r="CW64" s="231"/>
      <c r="CX64" s="231"/>
      <c r="CY64" s="231"/>
      <c r="CZ64" s="231"/>
      <c r="DA64" s="231"/>
      <c r="DB64" s="231"/>
      <c r="DC64" s="231"/>
      <c r="DD64" s="231"/>
      <c r="DE64" s="231"/>
      <c r="DF64" s="231"/>
      <c r="DG64" s="231"/>
      <c r="DH64" s="231"/>
      <c r="DI64" s="231"/>
      <c r="DJ64" s="231"/>
      <c r="DK64" s="231"/>
      <c r="DL64" s="231"/>
      <c r="DM64" s="231"/>
      <c r="DN64" s="231"/>
      <c r="DO64" s="231"/>
      <c r="DP64" s="231"/>
      <c r="DQ64" s="231"/>
      <c r="DR64" s="231"/>
      <c r="DS64" s="231"/>
      <c r="DT64" s="231"/>
      <c r="DU64" s="231"/>
      <c r="DV64" s="231"/>
      <c r="DW64" s="231"/>
      <c r="DX64" s="231"/>
      <c r="DY64" s="231"/>
      <c r="DZ64" s="231"/>
      <c r="EA64" s="231"/>
      <c r="EB64" s="231"/>
      <c r="EC64" s="231"/>
      <c r="ED64" s="231"/>
      <c r="EE64" s="231"/>
      <c r="EF64" s="231"/>
      <c r="EG64" s="231"/>
      <c r="EH64" s="231"/>
      <c r="EI64" s="231"/>
      <c r="EJ64" s="231"/>
      <c r="EK64" s="231"/>
      <c r="EL64" s="231"/>
      <c r="EM64" s="231"/>
      <c r="EN64" s="231"/>
      <c r="EO64" s="231"/>
      <c r="EP64" s="231"/>
      <c r="EQ64" s="231"/>
      <c r="ER64" s="231"/>
      <c r="ES64" s="231"/>
      <c r="ET64" s="231"/>
      <c r="EU64" s="231"/>
      <c r="EV64" s="231"/>
      <c r="EW64" s="231"/>
      <c r="EX64" s="231"/>
      <c r="EY64" s="231"/>
      <c r="EZ64" s="231"/>
      <c r="FA64" s="231"/>
      <c r="FB64" s="231"/>
      <c r="FC64" s="231"/>
      <c r="FD64" s="231"/>
      <c r="FE64" s="231"/>
      <c r="FF64" s="231"/>
      <c r="FG64" s="231"/>
      <c r="FH64" s="231"/>
      <c r="FI64" s="231"/>
      <c r="FJ64" s="231"/>
      <c r="FK64" s="231"/>
      <c r="FL64" s="231"/>
      <c r="FM64" s="231"/>
      <c r="FN64" s="231"/>
      <c r="FO64" s="231"/>
      <c r="FP64" s="231"/>
      <c r="FQ64" s="231"/>
      <c r="FR64" s="231"/>
      <c r="FS64" s="231"/>
      <c r="FT64" s="231"/>
      <c r="FU64" s="231"/>
      <c r="FV64" s="231"/>
      <c r="FW64" s="231"/>
      <c r="FX64" s="231"/>
      <c r="FY64" s="231"/>
      <c r="FZ64" s="231"/>
      <c r="GA64" s="231"/>
      <c r="GB64" s="231"/>
      <c r="GC64" s="231"/>
      <c r="GD64" s="231"/>
      <c r="GE64" s="231"/>
      <c r="GF64" s="231"/>
      <c r="GG64" s="231"/>
      <c r="GH64" s="231"/>
      <c r="GI64" s="231"/>
      <c r="GJ64" s="231"/>
      <c r="GK64" s="231"/>
      <c r="GL64" s="231"/>
      <c r="GM64" s="231"/>
      <c r="GN64" s="231"/>
      <c r="GO64" s="231"/>
      <c r="GP64" s="231"/>
      <c r="GQ64" s="231"/>
      <c r="GR64" s="231"/>
      <c r="GS64" s="231"/>
      <c r="GT64" s="231"/>
      <c r="GU64" s="231"/>
      <c r="GV64" s="231"/>
      <c r="GW64" s="231"/>
      <c r="GX64" s="231"/>
      <c r="GY64" s="231"/>
      <c r="GZ64" s="231"/>
      <c r="HA64" s="231"/>
      <c r="HB64" s="231"/>
      <c r="HC64" s="231"/>
      <c r="HD64" s="231"/>
      <c r="HE64" s="231"/>
      <c r="HF64" s="231"/>
      <c r="HG64" s="231"/>
      <c r="HH64" s="231"/>
      <c r="HI64" s="231"/>
      <c r="HJ64" s="231"/>
      <c r="HK64" s="231"/>
      <c r="HL64" s="231"/>
      <c r="HM64" s="231"/>
      <c r="HN64" s="231"/>
      <c r="HO64" s="231"/>
      <c r="HP64" s="231"/>
      <c r="HQ64" s="231"/>
      <c r="HR64" s="231"/>
      <c r="HS64" s="231"/>
      <c r="HT64" s="231"/>
      <c r="HU64" s="231"/>
      <c r="HV64" s="231"/>
      <c r="HW64" s="231"/>
      <c r="HX64" s="231"/>
      <c r="HY64" s="231"/>
      <c r="HZ64" s="231"/>
      <c r="IA64" s="231"/>
      <c r="IB64" s="231"/>
      <c r="IC64" s="231"/>
      <c r="ID64" s="231"/>
      <c r="IE64" s="231"/>
      <c r="IF64" s="231"/>
      <c r="IG64" s="231"/>
      <c r="IH64" s="231"/>
      <c r="II64" s="231"/>
      <c r="IJ64" s="231"/>
      <c r="IK64" s="231"/>
      <c r="IL64" s="231"/>
      <c r="IM64" s="231"/>
      <c r="IN64" s="231"/>
      <c r="IO64" s="231"/>
      <c r="IP64" s="231"/>
      <c r="IQ64" s="231"/>
      <c r="IR64" s="231"/>
      <c r="IS64" s="231"/>
      <c r="IT64" s="231"/>
      <c r="IU64" s="231"/>
      <c r="IV64" s="231"/>
      <c r="IW64" s="231"/>
    </row>
    <row r="65" customFormat="false" ht="12" hidden="false" customHeight="false" outlineLevel="0" collapsed="false">
      <c r="A65" s="361" t="s">
        <v>102</v>
      </c>
      <c r="B65" s="362" t="n">
        <f aca="false">SUM(B61:B63)</f>
        <v>487</v>
      </c>
      <c r="C65" s="362" t="n">
        <f aca="false">SUM(C61:C63)</f>
        <v>494</v>
      </c>
      <c r="D65" s="362" t="n">
        <f aca="false">SUM(D61:D63)</f>
        <v>469</v>
      </c>
      <c r="E65" s="362" t="n">
        <f aca="false">SUM(E61:E63)</f>
        <v>472</v>
      </c>
      <c r="F65" s="362" t="n">
        <f aca="false">SUM(F61:F63)</f>
        <v>472</v>
      </c>
      <c r="G65" s="362" t="n">
        <f aca="false">SUM(G61:G63)</f>
        <v>447</v>
      </c>
      <c r="H65" s="362" t="n">
        <f aca="false">SUM(H61:H63)</f>
        <v>522</v>
      </c>
      <c r="I65" s="362" t="n">
        <f aca="false">SUM(I61:I63)</f>
        <v>568</v>
      </c>
      <c r="J65" s="362" t="n">
        <f aca="false">SUM(J61:J63)</f>
        <v>510</v>
      </c>
      <c r="K65" s="362" t="n">
        <f aca="false">SUM(K61:K63)</f>
        <v>575</v>
      </c>
      <c r="L65" s="362" t="n">
        <f aca="false">SUM(L61:L63)</f>
        <v>600</v>
      </c>
      <c r="M65" s="362" t="n">
        <f aca="false">SUM(M61:M63)</f>
        <v>453</v>
      </c>
      <c r="N65" s="362" t="n">
        <f aca="false">SUM(N61:N63)</f>
        <v>573</v>
      </c>
      <c r="O65" s="362" t="n">
        <f aca="false">SUM(O61:O63)</f>
        <v>576</v>
      </c>
      <c r="P65" s="362" t="n">
        <f aca="false">SUM(P61:P63)</f>
        <v>562</v>
      </c>
      <c r="Q65" s="362" t="n">
        <f aca="false">SUM(Q61:Q63)</f>
        <v>561</v>
      </c>
      <c r="R65" s="362" t="n">
        <f aca="false">SUM(R61:R63)</f>
        <v>567</v>
      </c>
      <c r="S65" s="362" t="n">
        <f aca="false">SUM(S61:S63)</f>
        <v>577</v>
      </c>
      <c r="T65" s="362" t="n">
        <f aca="false">SUM(T61:T63)</f>
        <v>670</v>
      </c>
      <c r="U65" s="362" t="n">
        <f aca="false">SUM(U61:U63)</f>
        <v>667</v>
      </c>
      <c r="V65" s="362" t="n">
        <f aca="false">SUM(V61:V63)</f>
        <v>642</v>
      </c>
      <c r="W65" s="362" t="n">
        <f aca="false">SUM(W61:W63)</f>
        <v>610</v>
      </c>
      <c r="X65" s="362" t="n">
        <f aca="false">SUM(X61:X63)</f>
        <v>592</v>
      </c>
      <c r="Y65" s="365" t="n">
        <f aca="false">SUM(Y61:Y63)</f>
        <v>464</v>
      </c>
      <c r="Z65" s="366"/>
      <c r="AA65" s="230"/>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1"/>
      <c r="BF65" s="231"/>
      <c r="BG65" s="231"/>
      <c r="BH65" s="231"/>
      <c r="BI65" s="231"/>
      <c r="BJ65" s="231"/>
      <c r="BK65" s="231"/>
      <c r="BL65" s="231"/>
      <c r="BM65" s="231"/>
      <c r="BN65" s="231"/>
      <c r="BO65" s="231"/>
      <c r="BP65" s="231"/>
      <c r="BQ65" s="231"/>
      <c r="BR65" s="231"/>
      <c r="BS65" s="231"/>
      <c r="BT65" s="231"/>
      <c r="BU65" s="231"/>
      <c r="BV65" s="231"/>
      <c r="BW65" s="231"/>
      <c r="BX65" s="231"/>
      <c r="BY65" s="231"/>
      <c r="BZ65" s="231"/>
      <c r="CA65" s="231"/>
      <c r="CB65" s="231"/>
      <c r="CC65" s="231"/>
      <c r="CD65" s="231"/>
      <c r="CE65" s="231"/>
      <c r="CF65" s="231"/>
      <c r="CG65" s="231"/>
      <c r="CH65" s="231"/>
      <c r="CI65" s="231"/>
      <c r="CJ65" s="231"/>
      <c r="CK65" s="231"/>
      <c r="CL65" s="231"/>
      <c r="CM65" s="231"/>
      <c r="CN65" s="231"/>
      <c r="CO65" s="231"/>
      <c r="CP65" s="231"/>
      <c r="CQ65" s="231"/>
      <c r="CR65" s="231"/>
      <c r="CS65" s="231"/>
      <c r="CT65" s="231"/>
      <c r="CU65" s="231"/>
      <c r="CV65" s="231"/>
      <c r="CW65" s="231"/>
      <c r="CX65" s="231"/>
      <c r="CY65" s="231"/>
      <c r="CZ65" s="231"/>
      <c r="DA65" s="231"/>
      <c r="DB65" s="231"/>
      <c r="DC65" s="231"/>
      <c r="DD65" s="231"/>
      <c r="DE65" s="231"/>
      <c r="DF65" s="231"/>
      <c r="DG65" s="231"/>
      <c r="DH65" s="231"/>
      <c r="DI65" s="231"/>
      <c r="DJ65" s="231"/>
      <c r="DK65" s="231"/>
      <c r="DL65" s="231"/>
      <c r="DM65" s="231"/>
      <c r="DN65" s="231"/>
      <c r="DO65" s="231"/>
      <c r="DP65" s="231"/>
      <c r="DQ65" s="231"/>
      <c r="DR65" s="231"/>
      <c r="DS65" s="231"/>
      <c r="DT65" s="231"/>
      <c r="DU65" s="231"/>
      <c r="DV65" s="231"/>
      <c r="DW65" s="231"/>
      <c r="DX65" s="231"/>
      <c r="DY65" s="231"/>
      <c r="DZ65" s="231"/>
      <c r="EA65" s="231"/>
      <c r="EB65" s="231"/>
      <c r="EC65" s="231"/>
      <c r="ED65" s="231"/>
      <c r="EE65" s="231"/>
      <c r="EF65" s="231"/>
      <c r="EG65" s="231"/>
      <c r="EH65" s="231"/>
      <c r="EI65" s="231"/>
      <c r="EJ65" s="231"/>
      <c r="EK65" s="231"/>
      <c r="EL65" s="231"/>
      <c r="EM65" s="231"/>
      <c r="EN65" s="231"/>
      <c r="EO65" s="231"/>
      <c r="EP65" s="231"/>
      <c r="EQ65" s="231"/>
      <c r="ER65" s="231"/>
      <c r="ES65" s="231"/>
      <c r="ET65" s="231"/>
      <c r="EU65" s="231"/>
      <c r="EV65" s="231"/>
      <c r="EW65" s="231"/>
      <c r="EX65" s="231"/>
      <c r="EY65" s="231"/>
      <c r="EZ65" s="231"/>
      <c r="FA65" s="231"/>
      <c r="FB65" s="231"/>
      <c r="FC65" s="231"/>
      <c r="FD65" s="231"/>
      <c r="FE65" s="231"/>
      <c r="FF65" s="231"/>
      <c r="FG65" s="231"/>
      <c r="FH65" s="231"/>
      <c r="FI65" s="231"/>
      <c r="FJ65" s="231"/>
      <c r="FK65" s="231"/>
      <c r="FL65" s="231"/>
      <c r="FM65" s="231"/>
      <c r="FN65" s="231"/>
      <c r="FO65" s="231"/>
      <c r="FP65" s="231"/>
      <c r="FQ65" s="231"/>
      <c r="FR65" s="231"/>
      <c r="FS65" s="231"/>
      <c r="FT65" s="231"/>
      <c r="FU65" s="231"/>
      <c r="FV65" s="231"/>
      <c r="FW65" s="231"/>
      <c r="FX65" s="231"/>
      <c r="FY65" s="231"/>
      <c r="FZ65" s="231"/>
      <c r="GA65" s="231"/>
      <c r="GB65" s="231"/>
      <c r="GC65" s="231"/>
      <c r="GD65" s="231"/>
      <c r="GE65" s="231"/>
      <c r="GF65" s="231"/>
      <c r="GG65" s="231"/>
      <c r="GH65" s="231"/>
      <c r="GI65" s="231"/>
      <c r="GJ65" s="231"/>
      <c r="GK65" s="231"/>
      <c r="GL65" s="231"/>
      <c r="GM65" s="231"/>
      <c r="GN65" s="231"/>
      <c r="GO65" s="231"/>
      <c r="GP65" s="231"/>
      <c r="GQ65" s="231"/>
      <c r="GR65" s="231"/>
      <c r="GS65" s="231"/>
      <c r="GT65" s="231"/>
      <c r="GU65" s="231"/>
      <c r="GV65" s="231"/>
      <c r="GW65" s="231"/>
      <c r="GX65" s="231"/>
      <c r="GY65" s="231"/>
      <c r="GZ65" s="231"/>
      <c r="HA65" s="231"/>
      <c r="HB65" s="231"/>
      <c r="HC65" s="231"/>
      <c r="HD65" s="231"/>
      <c r="HE65" s="231"/>
      <c r="HF65" s="231"/>
      <c r="HG65" s="231"/>
      <c r="HH65" s="231"/>
      <c r="HI65" s="231"/>
      <c r="HJ65" s="231"/>
      <c r="HK65" s="231"/>
      <c r="HL65" s="231"/>
      <c r="HM65" s="231"/>
      <c r="HN65" s="231"/>
      <c r="HO65" s="231"/>
      <c r="HP65" s="231"/>
      <c r="HQ65" s="231"/>
      <c r="HR65" s="231"/>
      <c r="HS65" s="231"/>
      <c r="HT65" s="231"/>
      <c r="HU65" s="231"/>
      <c r="HV65" s="231"/>
      <c r="HW65" s="231"/>
      <c r="HX65" s="231"/>
      <c r="HY65" s="231"/>
      <c r="HZ65" s="231"/>
      <c r="IA65" s="231"/>
      <c r="IB65" s="231"/>
      <c r="IC65" s="231"/>
      <c r="ID65" s="231"/>
      <c r="IE65" s="231"/>
      <c r="IF65" s="231"/>
      <c r="IG65" s="231"/>
      <c r="IH65" s="231"/>
      <c r="II65" s="231"/>
      <c r="IJ65" s="231"/>
      <c r="IK65" s="231"/>
      <c r="IL65" s="231"/>
      <c r="IM65" s="231"/>
      <c r="IN65" s="231"/>
      <c r="IO65" s="231"/>
      <c r="IP65" s="231"/>
      <c r="IQ65" s="231"/>
      <c r="IR65" s="231"/>
      <c r="IS65" s="231"/>
      <c r="IT65" s="231"/>
      <c r="IU65" s="231"/>
      <c r="IV65" s="231"/>
      <c r="IW65" s="231"/>
    </row>
    <row r="66" customFormat="false" ht="12" hidden="false" customHeight="false" outlineLevel="0" collapsed="false">
      <c r="A66" s="36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5"/>
      <c r="Z66" s="366"/>
      <c r="AA66" s="230"/>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231"/>
      <c r="BE66" s="231"/>
      <c r="BF66" s="231"/>
      <c r="BG66" s="231"/>
      <c r="BH66" s="231"/>
      <c r="BI66" s="231"/>
      <c r="BJ66" s="231"/>
      <c r="BK66" s="231"/>
      <c r="BL66" s="231"/>
      <c r="BM66" s="231"/>
      <c r="BN66" s="231"/>
      <c r="BO66" s="231"/>
      <c r="BP66" s="231"/>
      <c r="BQ66" s="231"/>
      <c r="BR66" s="231"/>
      <c r="BS66" s="231"/>
      <c r="BT66" s="231"/>
      <c r="BU66" s="231"/>
      <c r="BV66" s="231"/>
      <c r="BW66" s="231"/>
      <c r="BX66" s="231"/>
      <c r="BY66" s="231"/>
      <c r="BZ66" s="231"/>
      <c r="CA66" s="231"/>
      <c r="CB66" s="231"/>
      <c r="CC66" s="231"/>
      <c r="CD66" s="231"/>
      <c r="CE66" s="231"/>
      <c r="CF66" s="231"/>
      <c r="CG66" s="231"/>
      <c r="CH66" s="231"/>
      <c r="CI66" s="231"/>
      <c r="CJ66" s="231"/>
      <c r="CK66" s="231"/>
      <c r="CL66" s="231"/>
      <c r="CM66" s="231"/>
      <c r="CN66" s="231"/>
      <c r="CO66" s="231"/>
      <c r="CP66" s="231"/>
      <c r="CQ66" s="231"/>
      <c r="CR66" s="231"/>
      <c r="CS66" s="231"/>
      <c r="CT66" s="231"/>
      <c r="CU66" s="231"/>
      <c r="CV66" s="231"/>
      <c r="CW66" s="231"/>
      <c r="CX66" s="231"/>
      <c r="CY66" s="231"/>
      <c r="CZ66" s="231"/>
      <c r="DA66" s="231"/>
      <c r="DB66" s="231"/>
      <c r="DC66" s="231"/>
      <c r="DD66" s="231"/>
      <c r="DE66" s="231"/>
      <c r="DF66" s="231"/>
      <c r="DG66" s="231"/>
      <c r="DH66" s="231"/>
      <c r="DI66" s="231"/>
      <c r="DJ66" s="231"/>
      <c r="DK66" s="231"/>
      <c r="DL66" s="231"/>
      <c r="DM66" s="231"/>
      <c r="DN66" s="231"/>
      <c r="DO66" s="231"/>
      <c r="DP66" s="231"/>
      <c r="DQ66" s="231"/>
      <c r="DR66" s="231"/>
      <c r="DS66" s="231"/>
      <c r="DT66" s="231"/>
      <c r="DU66" s="231"/>
      <c r="DV66" s="231"/>
      <c r="DW66" s="231"/>
      <c r="DX66" s="231"/>
      <c r="DY66" s="231"/>
      <c r="DZ66" s="231"/>
      <c r="EA66" s="231"/>
      <c r="EB66" s="231"/>
      <c r="EC66" s="231"/>
      <c r="ED66" s="231"/>
      <c r="EE66" s="231"/>
      <c r="EF66" s="231"/>
      <c r="EG66" s="231"/>
      <c r="EH66" s="231"/>
      <c r="EI66" s="231"/>
      <c r="EJ66" s="231"/>
      <c r="EK66" s="231"/>
      <c r="EL66" s="231"/>
      <c r="EM66" s="231"/>
      <c r="EN66" s="231"/>
      <c r="EO66" s="231"/>
      <c r="EP66" s="231"/>
      <c r="EQ66" s="231"/>
      <c r="ER66" s="231"/>
      <c r="ES66" s="231"/>
      <c r="ET66" s="231"/>
      <c r="EU66" s="231"/>
      <c r="EV66" s="231"/>
      <c r="EW66" s="231"/>
      <c r="EX66" s="231"/>
      <c r="EY66" s="231"/>
      <c r="EZ66" s="231"/>
      <c r="FA66" s="231"/>
      <c r="FB66" s="231"/>
      <c r="FC66" s="231"/>
      <c r="FD66" s="231"/>
      <c r="FE66" s="231"/>
      <c r="FF66" s="231"/>
      <c r="FG66" s="231"/>
      <c r="FH66" s="231"/>
      <c r="FI66" s="231"/>
      <c r="FJ66" s="231"/>
      <c r="FK66" s="231"/>
      <c r="FL66" s="231"/>
      <c r="FM66" s="231"/>
      <c r="FN66" s="231"/>
      <c r="FO66" s="231"/>
      <c r="FP66" s="231"/>
      <c r="FQ66" s="231"/>
      <c r="FR66" s="231"/>
      <c r="FS66" s="231"/>
      <c r="FT66" s="231"/>
      <c r="FU66" s="231"/>
      <c r="FV66" s="231"/>
      <c r="FW66" s="231"/>
      <c r="FX66" s="231"/>
      <c r="FY66" s="231"/>
      <c r="FZ66" s="231"/>
      <c r="GA66" s="231"/>
      <c r="GB66" s="231"/>
      <c r="GC66" s="231"/>
      <c r="GD66" s="231"/>
      <c r="GE66" s="231"/>
      <c r="GF66" s="231"/>
      <c r="GG66" s="231"/>
      <c r="GH66" s="231"/>
      <c r="GI66" s="231"/>
      <c r="GJ66" s="231"/>
      <c r="GK66" s="231"/>
      <c r="GL66" s="231"/>
      <c r="GM66" s="231"/>
      <c r="GN66" s="231"/>
      <c r="GO66" s="231"/>
      <c r="GP66" s="231"/>
      <c r="GQ66" s="231"/>
      <c r="GR66" s="231"/>
      <c r="GS66" s="231"/>
      <c r="GT66" s="231"/>
      <c r="GU66" s="231"/>
      <c r="GV66" s="231"/>
      <c r="GW66" s="231"/>
      <c r="GX66" s="231"/>
      <c r="GY66" s="231"/>
      <c r="GZ66" s="231"/>
      <c r="HA66" s="231"/>
      <c r="HB66" s="231"/>
      <c r="HC66" s="231"/>
      <c r="HD66" s="231"/>
      <c r="HE66" s="231"/>
      <c r="HF66" s="231"/>
      <c r="HG66" s="231"/>
      <c r="HH66" s="231"/>
      <c r="HI66" s="231"/>
      <c r="HJ66" s="231"/>
      <c r="HK66" s="231"/>
      <c r="HL66" s="231"/>
      <c r="HM66" s="231"/>
      <c r="HN66" s="231"/>
      <c r="HO66" s="231"/>
      <c r="HP66" s="231"/>
      <c r="HQ66" s="231"/>
      <c r="HR66" s="231"/>
      <c r="HS66" s="231"/>
      <c r="HT66" s="231"/>
      <c r="HU66" s="231"/>
      <c r="HV66" s="231"/>
      <c r="HW66" s="231"/>
      <c r="HX66" s="231"/>
      <c r="HY66" s="231"/>
      <c r="HZ66" s="231"/>
      <c r="IA66" s="231"/>
      <c r="IB66" s="231"/>
      <c r="IC66" s="231"/>
      <c r="ID66" s="231"/>
      <c r="IE66" s="231"/>
      <c r="IF66" s="231"/>
      <c r="IG66" s="231"/>
      <c r="IH66" s="231"/>
      <c r="II66" s="231"/>
      <c r="IJ66" s="231"/>
      <c r="IK66" s="231"/>
      <c r="IL66" s="231"/>
      <c r="IM66" s="231"/>
      <c r="IN66" s="231"/>
      <c r="IO66" s="231"/>
      <c r="IP66" s="231"/>
      <c r="IQ66" s="231"/>
      <c r="IR66" s="231"/>
      <c r="IS66" s="231"/>
      <c r="IT66" s="231"/>
      <c r="IU66" s="231"/>
      <c r="IV66" s="231"/>
      <c r="IW66" s="231"/>
    </row>
    <row r="67" customFormat="false" ht="12" hidden="false" customHeight="false" outlineLevel="0" collapsed="false">
      <c r="A67" s="361" t="s">
        <v>103</v>
      </c>
      <c r="B67" s="362" t="e">
        <f aca="false" t="array" ref="B67:B67">SUM(IF(B$41:B$55=0,0,$Z$41:$Z$55-B$41:B$55))-INDEX([2]Balancing!$R$4:$R$27,B$3)</f>
        <v>#VALUE!</v>
      </c>
      <c r="C67" s="362" t="n">
        <f aca="false" t="array" ref="C67:C67">SUM(IF(C$41:C$55=0,0,$Z$41:$Z$55-C$41:C$55))-INDEX(Balancing!$R$4:$R$27,C$3)</f>
        <v>140</v>
      </c>
      <c r="D67" s="362" t="n">
        <f aca="false" t="array" ref="D67:D67">SUM(IF(D$41:D$55=0,0,$Z$41:$Z$55-D$41:D$55))-INDEX(Balancing!$R$4:$R$27,D$3)</f>
        <v>127</v>
      </c>
      <c r="E67" s="362" t="n">
        <f aca="false" t="array" ref="E67:E67">SUM(IF(E$41:E$55=0,0,$Z$41:$Z$55-E$41:E$55))-INDEX(Balancing!$R$4:$R$27,E$3)</f>
        <v>127</v>
      </c>
      <c r="F67" s="362" t="n">
        <f aca="false" t="array" ref="F67:F67">SUM(IF(F$41:F$55=0,0,$Z$41:$Z$55-F$41:F$55))-INDEX(Balancing!$R$4:$R$27,F$3)</f>
        <v>127</v>
      </c>
      <c r="G67" s="362" t="n">
        <f aca="false" t="array" ref="G67:G67">SUM(IF(G$41:G$55=0,0,$Z$41:$Z$55-G$41:G$55))-INDEX(Balancing!$R$4:$R$27,G$3)</f>
        <v>93</v>
      </c>
      <c r="H67" s="362" t="n">
        <f aca="false" t="array" ref="H67:H67">SUM(IF(H$41:H$55=0,0,$Z$41:$Z$55-H$41:H$55))-INDEX(Balancing!$R$4:$R$27,H$3)</f>
        <v>139</v>
      </c>
      <c r="I67" s="362" t="n">
        <f aca="false" t="array" ref="I67:I67">SUM(IF(I$41:I$55=0,0,$Z$41:$Z$55-I$41:I$55))-INDEX(Balancing!$R$4:$R$27,I$3)</f>
        <v>134</v>
      </c>
      <c r="J67" s="362" t="n">
        <f aca="false" t="array" ref="J67:J67">SUM(IF(J$41:J$55=0,0,$Z$41:$Z$55-J$41:J$55))-INDEX(Balancing!$R$4:$R$27,J$3)</f>
        <v>75</v>
      </c>
      <c r="K67" s="362" t="n">
        <f aca="false" t="array" ref="K67:K67">SUM(IF(K$41:K$55=0,0,$Z$41:$Z$55-K$41:K$55))-INDEX(Balancing!$R$4:$R$27,K$3)</f>
        <v>113</v>
      </c>
      <c r="L67" s="362" t="n">
        <f aca="false" t="array" ref="L67:L67">SUM(IF(L$41:L$55=0,0,$Z$41:$Z$55-L$41:L$55))-INDEX(Balancing!$R$4:$R$27,L$3)</f>
        <v>136</v>
      </c>
      <c r="M67" s="362" t="n">
        <f aca="false" t="array" ref="M67:M67">SUM(IF(M$41:M$55=0,0,$Z$41:$Z$55-M$41:M$55))-INDEX(Balancing!$R$4:$R$27,M$3)</f>
        <v>143</v>
      </c>
      <c r="N67" s="362" t="n">
        <v>179</v>
      </c>
      <c r="O67" s="362" t="n">
        <f aca="false" t="array" ref="O67:O67">SUM(IF(O$41:O$55=0,0,$Z$41:$Z$55-O$41:O$55))-INDEX(Balancing!$R$4:$R$27,O$3)</f>
        <v>152</v>
      </c>
      <c r="P67" s="362" t="n">
        <f aca="false" t="array" ref="P67:P67">SUM(IF(P$41:P$55=0,0,$Z$41:$Z$55-P$41:P$55))-INDEX(Balancing!$R$4:$R$27,P$3)</f>
        <v>146</v>
      </c>
      <c r="Q67" s="362" t="n">
        <f aca="false" t="array" ref="Q67:Q67">SUM(IF(Q$41:Q$55=0,0,$Z$41:$Z$55-Q$41:Q$55))-INDEX(Balancing!$R$4:$R$27,Q$3)</f>
        <v>143</v>
      </c>
      <c r="R67" s="362" t="n">
        <f aca="false" t="array" ref="R67:R67">SUM(IF(R$41:R$55=0,0,$Z$41:$Z$55-R$41:R$55))-INDEX(Balancing!$R$4:$R$27,R$3)</f>
        <v>149</v>
      </c>
      <c r="S67" s="362" t="n">
        <f aca="false" t="array" ref="S67:S67">SUM(IF(S$41:S$55=0,0,$Z$41:$Z$55-S$41:S$55))-INDEX(Balancing!$R$4:$R$27,S$3)</f>
        <v>32</v>
      </c>
      <c r="T67" s="362" t="n">
        <f aca="false" t="array" ref="T67:T67">SUM(IF(T$41:T$55=0,0,$Z$41:$Z$55-T$41:T$55))-INDEX(Balancing!$R$4:$R$27,T$3)</f>
        <v>107</v>
      </c>
      <c r="U67" s="362" t="n">
        <f aca="false" t="array" ref="U67:U67">SUM(IF(U$41:U$55=0,0,$Z$41:$Z$55-U$41:U$55))-INDEX(Balancing!$R$4:$R$27,U$3)</f>
        <v>129</v>
      </c>
      <c r="V67" s="362" t="n">
        <f aca="false" t="array" ref="V67:V67">SUM(IF(V$41:V$55=0,0,$Z$41:$Z$55-V$41:V$55))-INDEX(Balancing!$R$4:$R$27,V$3)</f>
        <v>129</v>
      </c>
      <c r="W67" s="362" t="n">
        <f aca="false" t="array" ref="W67:W67">SUM(IF(W$41:W$55=0,0,$Z$41:$Z$55-W$41:W$55))-INDEX(Balancing!$R$4:$R$27,W$3)</f>
        <v>117</v>
      </c>
      <c r="X67" s="362" t="n">
        <f aca="false" t="array" ref="X67:X67">SUM(IF(X$41:X$55=0,0,$Z$41:$Z$55-X$41:X$55))-INDEX(Balancing!$R$4:$R$27,X$3)</f>
        <v>125</v>
      </c>
      <c r="Y67" s="365" t="n">
        <f aca="false" t="array" ref="Y67:Y67">SUM(IF(Y$41:Y$55=0,0,$Z$41:$Z$55-Y$41:Y$55))-INDEX(Balancing!$R$4:$R$27,Y$3)</f>
        <v>27</v>
      </c>
      <c r="Z67" s="366"/>
      <c r="AA67" s="230"/>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c r="BE67" s="231"/>
      <c r="BF67" s="231"/>
      <c r="BG67" s="231"/>
      <c r="BH67" s="231"/>
      <c r="BI67" s="231"/>
      <c r="BJ67" s="231"/>
      <c r="BK67" s="231"/>
      <c r="BL67" s="231"/>
      <c r="BM67" s="231"/>
      <c r="BN67" s="231"/>
      <c r="BO67" s="231"/>
      <c r="BP67" s="231"/>
      <c r="BQ67" s="231"/>
      <c r="BR67" s="231"/>
      <c r="BS67" s="231"/>
      <c r="BT67" s="231"/>
      <c r="BU67" s="231"/>
      <c r="BV67" s="231"/>
      <c r="BW67" s="231"/>
      <c r="BX67" s="231"/>
      <c r="BY67" s="231"/>
      <c r="BZ67" s="231"/>
      <c r="CA67" s="231"/>
      <c r="CB67" s="231"/>
      <c r="CC67" s="231"/>
      <c r="CD67" s="231"/>
      <c r="CE67" s="231"/>
      <c r="CF67" s="231"/>
      <c r="CG67" s="231"/>
      <c r="CH67" s="231"/>
      <c r="CI67" s="231"/>
      <c r="CJ67" s="231"/>
      <c r="CK67" s="231"/>
      <c r="CL67" s="231"/>
      <c r="CM67" s="231"/>
      <c r="CN67" s="231"/>
      <c r="CO67" s="231"/>
      <c r="CP67" s="231"/>
      <c r="CQ67" s="231"/>
      <c r="CR67" s="231"/>
      <c r="CS67" s="231"/>
      <c r="CT67" s="231"/>
      <c r="CU67" s="231"/>
      <c r="CV67" s="231"/>
      <c r="CW67" s="231"/>
      <c r="CX67" s="231"/>
      <c r="CY67" s="231"/>
      <c r="CZ67" s="231"/>
      <c r="DA67" s="231"/>
      <c r="DB67" s="231"/>
      <c r="DC67" s="231"/>
      <c r="DD67" s="231"/>
      <c r="DE67" s="231"/>
      <c r="DF67" s="231"/>
      <c r="DG67" s="231"/>
      <c r="DH67" s="231"/>
      <c r="DI67" s="231"/>
      <c r="DJ67" s="231"/>
      <c r="DK67" s="231"/>
      <c r="DL67" s="231"/>
      <c r="DM67" s="231"/>
      <c r="DN67" s="231"/>
      <c r="DO67" s="231"/>
      <c r="DP67" s="231"/>
      <c r="DQ67" s="231"/>
      <c r="DR67" s="231"/>
      <c r="DS67" s="231"/>
      <c r="DT67" s="231"/>
      <c r="DU67" s="231"/>
      <c r="DV67" s="231"/>
      <c r="DW67" s="231"/>
      <c r="DX67" s="231"/>
      <c r="DY67" s="231"/>
      <c r="DZ67" s="231"/>
      <c r="EA67" s="231"/>
      <c r="EB67" s="231"/>
      <c r="EC67" s="231"/>
      <c r="ED67" s="231"/>
      <c r="EE67" s="231"/>
      <c r="EF67" s="231"/>
      <c r="EG67" s="231"/>
      <c r="EH67" s="231"/>
      <c r="EI67" s="231"/>
      <c r="EJ67" s="231"/>
      <c r="EK67" s="231"/>
      <c r="EL67" s="231"/>
      <c r="EM67" s="231"/>
      <c r="EN67" s="231"/>
      <c r="EO67" s="231"/>
      <c r="EP67" s="231"/>
      <c r="EQ67" s="231"/>
      <c r="ER67" s="231"/>
      <c r="ES67" s="231"/>
      <c r="ET67" s="231"/>
      <c r="EU67" s="231"/>
      <c r="EV67" s="231"/>
      <c r="EW67" s="231"/>
      <c r="EX67" s="231"/>
      <c r="EY67" s="231"/>
      <c r="EZ67" s="231"/>
      <c r="FA67" s="231"/>
      <c r="FB67" s="231"/>
      <c r="FC67" s="231"/>
      <c r="FD67" s="231"/>
      <c r="FE67" s="231"/>
      <c r="FF67" s="231"/>
      <c r="FG67" s="231"/>
      <c r="FH67" s="231"/>
      <c r="FI67" s="231"/>
      <c r="FJ67" s="231"/>
      <c r="FK67" s="231"/>
      <c r="FL67" s="231"/>
      <c r="FM67" s="231"/>
      <c r="FN67" s="231"/>
      <c r="FO67" s="231"/>
      <c r="FP67" s="231"/>
      <c r="FQ67" s="231"/>
      <c r="FR67" s="231"/>
      <c r="FS67" s="231"/>
      <c r="FT67" s="231"/>
      <c r="FU67" s="231"/>
      <c r="FV67" s="231"/>
      <c r="FW67" s="231"/>
      <c r="FX67" s="231"/>
      <c r="FY67" s="231"/>
      <c r="FZ67" s="231"/>
      <c r="GA67" s="231"/>
      <c r="GB67" s="231"/>
      <c r="GC67" s="231"/>
      <c r="GD67" s="231"/>
      <c r="GE67" s="231"/>
      <c r="GF67" s="231"/>
      <c r="GG67" s="231"/>
      <c r="GH67" s="231"/>
      <c r="GI67" s="231"/>
      <c r="GJ67" s="231"/>
      <c r="GK67" s="231"/>
      <c r="GL67" s="231"/>
      <c r="GM67" s="231"/>
      <c r="GN67" s="231"/>
      <c r="GO67" s="231"/>
      <c r="GP67" s="231"/>
      <c r="GQ67" s="231"/>
      <c r="GR67" s="231"/>
      <c r="GS67" s="231"/>
      <c r="GT67" s="231"/>
      <c r="GU67" s="231"/>
      <c r="GV67" s="231"/>
      <c r="GW67" s="231"/>
      <c r="GX67" s="231"/>
      <c r="GY67" s="231"/>
      <c r="GZ67" s="231"/>
      <c r="HA67" s="231"/>
      <c r="HB67" s="231"/>
      <c r="HC67" s="231"/>
      <c r="HD67" s="231"/>
      <c r="HE67" s="231"/>
      <c r="HF67" s="231"/>
      <c r="HG67" s="231"/>
      <c r="HH67" s="231"/>
      <c r="HI67" s="231"/>
      <c r="HJ67" s="231"/>
      <c r="HK67" s="231"/>
      <c r="HL67" s="231"/>
      <c r="HM67" s="231"/>
      <c r="HN67" s="231"/>
      <c r="HO67" s="231"/>
      <c r="HP67" s="231"/>
      <c r="HQ67" s="231"/>
      <c r="HR67" s="231"/>
      <c r="HS67" s="231"/>
      <c r="HT67" s="231"/>
      <c r="HU67" s="231"/>
      <c r="HV67" s="231"/>
      <c r="HW67" s="231"/>
      <c r="HX67" s="231"/>
      <c r="HY67" s="231"/>
      <c r="HZ67" s="231"/>
      <c r="IA67" s="231"/>
      <c r="IB67" s="231"/>
      <c r="IC67" s="231"/>
      <c r="ID67" s="231"/>
      <c r="IE67" s="231"/>
      <c r="IF67" s="231"/>
      <c r="IG67" s="231"/>
      <c r="IH67" s="231"/>
      <c r="II67" s="231"/>
      <c r="IJ67" s="231"/>
      <c r="IK67" s="231"/>
      <c r="IL67" s="231"/>
      <c r="IM67" s="231"/>
      <c r="IN67" s="231"/>
      <c r="IO67" s="231"/>
      <c r="IP67" s="231"/>
      <c r="IQ67" s="231"/>
      <c r="IR67" s="231"/>
      <c r="IS67" s="231"/>
      <c r="IT67" s="231"/>
      <c r="IU67" s="231"/>
      <c r="IV67" s="231"/>
      <c r="IW67" s="231"/>
    </row>
    <row r="68" customFormat="false" ht="12" hidden="false" customHeight="false" outlineLevel="0" collapsed="false">
      <c r="A68" s="361"/>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5"/>
      <c r="Z68" s="366"/>
      <c r="AA68" s="230"/>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1"/>
      <c r="CF68" s="231"/>
      <c r="CG68" s="231"/>
      <c r="CH68" s="231"/>
      <c r="CI68" s="231"/>
      <c r="CJ68" s="231"/>
      <c r="CK68" s="231"/>
      <c r="CL68" s="231"/>
      <c r="CM68" s="231"/>
      <c r="CN68" s="231"/>
      <c r="CO68" s="231"/>
      <c r="CP68" s="231"/>
      <c r="CQ68" s="231"/>
      <c r="CR68" s="231"/>
      <c r="CS68" s="231"/>
      <c r="CT68" s="231"/>
      <c r="CU68" s="231"/>
      <c r="CV68" s="231"/>
      <c r="CW68" s="231"/>
      <c r="CX68" s="231"/>
      <c r="CY68" s="231"/>
      <c r="CZ68" s="231"/>
      <c r="DA68" s="231"/>
      <c r="DB68" s="231"/>
      <c r="DC68" s="231"/>
      <c r="DD68" s="231"/>
      <c r="DE68" s="231"/>
      <c r="DF68" s="231"/>
      <c r="DG68" s="231"/>
      <c r="DH68" s="231"/>
      <c r="DI68" s="231"/>
      <c r="DJ68" s="231"/>
      <c r="DK68" s="231"/>
      <c r="DL68" s="231"/>
      <c r="DM68" s="231"/>
      <c r="DN68" s="231"/>
      <c r="DO68" s="231"/>
      <c r="DP68" s="231"/>
      <c r="DQ68" s="231"/>
      <c r="DR68" s="231"/>
      <c r="DS68" s="231"/>
      <c r="DT68" s="231"/>
      <c r="DU68" s="231"/>
      <c r="DV68" s="231"/>
      <c r="DW68" s="231"/>
      <c r="DX68" s="231"/>
      <c r="DY68" s="231"/>
      <c r="DZ68" s="231"/>
      <c r="EA68" s="231"/>
      <c r="EB68" s="231"/>
      <c r="EC68" s="231"/>
      <c r="ED68" s="231"/>
      <c r="EE68" s="231"/>
      <c r="EF68" s="231"/>
      <c r="EG68" s="231"/>
      <c r="EH68" s="231"/>
      <c r="EI68" s="231"/>
      <c r="EJ68" s="231"/>
      <c r="EK68" s="231"/>
      <c r="EL68" s="231"/>
      <c r="EM68" s="231"/>
      <c r="EN68" s="231"/>
      <c r="EO68" s="231"/>
      <c r="EP68" s="231"/>
      <c r="EQ68" s="231"/>
      <c r="ER68" s="231"/>
      <c r="ES68" s="231"/>
      <c r="ET68" s="231"/>
      <c r="EU68" s="231"/>
      <c r="EV68" s="231"/>
      <c r="EW68" s="231"/>
      <c r="EX68" s="231"/>
      <c r="EY68" s="231"/>
      <c r="EZ68" s="231"/>
      <c r="FA68" s="231"/>
      <c r="FB68" s="231"/>
      <c r="FC68" s="231"/>
      <c r="FD68" s="231"/>
      <c r="FE68" s="231"/>
      <c r="FF68" s="231"/>
      <c r="FG68" s="231"/>
      <c r="FH68" s="231"/>
      <c r="FI68" s="231"/>
      <c r="FJ68" s="231"/>
      <c r="FK68" s="231"/>
      <c r="FL68" s="231"/>
      <c r="FM68" s="231"/>
      <c r="FN68" s="231"/>
      <c r="FO68" s="231"/>
      <c r="FP68" s="231"/>
      <c r="FQ68" s="231"/>
      <c r="FR68" s="231"/>
      <c r="FS68" s="231"/>
      <c r="FT68" s="231"/>
      <c r="FU68" s="231"/>
      <c r="FV68" s="231"/>
      <c r="FW68" s="231"/>
      <c r="FX68" s="231"/>
      <c r="FY68" s="231"/>
      <c r="FZ68" s="231"/>
      <c r="GA68" s="231"/>
      <c r="GB68" s="231"/>
      <c r="GC68" s="231"/>
      <c r="GD68" s="231"/>
      <c r="GE68" s="231"/>
      <c r="GF68" s="231"/>
      <c r="GG68" s="231"/>
      <c r="GH68" s="231"/>
      <c r="GI68" s="231"/>
      <c r="GJ68" s="231"/>
      <c r="GK68" s="231"/>
      <c r="GL68" s="231"/>
      <c r="GM68" s="231"/>
      <c r="GN68" s="231"/>
      <c r="GO68" s="231"/>
      <c r="GP68" s="231"/>
      <c r="GQ68" s="231"/>
      <c r="GR68" s="231"/>
      <c r="GS68" s="231"/>
      <c r="GT68" s="231"/>
      <c r="GU68" s="231"/>
      <c r="GV68" s="231"/>
      <c r="GW68" s="231"/>
      <c r="GX68" s="231"/>
      <c r="GY68" s="231"/>
      <c r="GZ68" s="231"/>
      <c r="HA68" s="231"/>
      <c r="HB68" s="231"/>
      <c r="HC68" s="231"/>
      <c r="HD68" s="231"/>
      <c r="HE68" s="231"/>
      <c r="HF68" s="231"/>
      <c r="HG68" s="231"/>
      <c r="HH68" s="231"/>
      <c r="HI68" s="231"/>
      <c r="HJ68" s="231"/>
      <c r="HK68" s="231"/>
      <c r="HL68" s="231"/>
      <c r="HM68" s="231"/>
      <c r="HN68" s="231"/>
      <c r="HO68" s="231"/>
      <c r="HP68" s="231"/>
      <c r="HQ68" s="231"/>
      <c r="HR68" s="231"/>
      <c r="HS68" s="231"/>
      <c r="HT68" s="231"/>
      <c r="HU68" s="231"/>
      <c r="HV68" s="231"/>
      <c r="HW68" s="231"/>
      <c r="HX68" s="231"/>
      <c r="HY68" s="231"/>
      <c r="HZ68" s="231"/>
      <c r="IA68" s="231"/>
      <c r="IB68" s="231"/>
      <c r="IC68" s="231"/>
      <c r="ID68" s="231"/>
      <c r="IE68" s="231"/>
      <c r="IF68" s="231"/>
      <c r="IG68" s="231"/>
      <c r="IH68" s="231"/>
      <c r="II68" s="231"/>
      <c r="IJ68" s="231"/>
      <c r="IK68" s="231"/>
      <c r="IL68" s="231"/>
      <c r="IM68" s="231"/>
      <c r="IN68" s="231"/>
      <c r="IO68" s="231"/>
      <c r="IP68" s="231"/>
      <c r="IQ68" s="231"/>
      <c r="IR68" s="231"/>
      <c r="IS68" s="231"/>
      <c r="IT68" s="231"/>
      <c r="IU68" s="231"/>
      <c r="IV68" s="231"/>
      <c r="IW68" s="231"/>
    </row>
    <row r="69" customFormat="false" ht="12.75" hidden="false" customHeight="false" outlineLevel="0" collapsed="false">
      <c r="A69" s="368" t="s">
        <v>104</v>
      </c>
      <c r="B69" s="369" t="e">
        <f aca="false">IF(B67&lt;0.07*B4,"err",ROUND(B4*0.07,0))</f>
        <v>#VALUE!</v>
      </c>
      <c r="C69" s="369" t="n">
        <f aca="false">IF(C67&lt;0.07*C4,"err",ROUND(C4*0.07,0))</f>
        <v>41</v>
      </c>
      <c r="D69" s="369" t="n">
        <f aca="false">IF(D67&lt;0.07*D4,"err",ROUND(D4*0.07,0))</f>
        <v>40</v>
      </c>
      <c r="E69" s="369" t="n">
        <f aca="false">IF(E67&lt;0.07*E4,"err",ROUND(E4*0.07,0))</f>
        <v>39</v>
      </c>
      <c r="F69" s="369" t="n">
        <f aca="false">IF(F67&lt;0.07*F4,"err",ROUND(F4*0.07,0))</f>
        <v>40</v>
      </c>
      <c r="G69" s="369" t="n">
        <f aca="false">IF(G67&lt;0.07*G4,"err",ROUND(G4*0.07,0))</f>
        <v>40</v>
      </c>
      <c r="H69" s="369" t="n">
        <f aca="false">IF(H67&lt;0.07*I4,"err",ROUND(I4*0.07,0))</f>
        <v>44</v>
      </c>
      <c r="I69" s="369" t="n">
        <f aca="false">IF(I67&lt;0.07*J4,"err",ROUND(J4*0.07,0))</f>
        <v>46</v>
      </c>
      <c r="J69" s="369" t="n">
        <f aca="false">IF(J67&lt;0.07*K4,"err",ROUND(K4*0.07,0))</f>
        <v>48</v>
      </c>
      <c r="K69" s="369" t="n">
        <f aca="false">IF(K67&lt;0.07*L4,"err",ROUND(L4*0.07,0))</f>
        <v>48</v>
      </c>
      <c r="L69" s="369" t="n">
        <f aca="false">IF(L67&lt;0.07*M4,"err",ROUND(M4*0.07,0))</f>
        <v>48</v>
      </c>
      <c r="M69" s="369" t="n">
        <f aca="false">IF(M67&lt;0.07*N4,"err",ROUND(N4*0.07,0))</f>
        <v>46</v>
      </c>
      <c r="N69" s="369" t="n">
        <f aca="false">IF(N67&lt;0.07*O4,"err",ROUND(O4*0.07,0))</f>
        <v>46</v>
      </c>
      <c r="O69" s="369" t="n">
        <f aca="false">IF(O67&lt;0.07*P4,"err",ROUND(P4*0.07,0))</f>
        <v>45</v>
      </c>
      <c r="P69" s="369" t="n">
        <f aca="false">IF(P67&lt;0.07*Q4,"err",ROUND(Q4*0.07,0))</f>
        <v>45</v>
      </c>
      <c r="Q69" s="369" t="n">
        <f aca="false">IF(Q67&lt;0.07*R4,"err",ROUND(R4*0.07,0))</f>
        <v>45</v>
      </c>
      <c r="R69" s="369" t="n">
        <f aca="false">IF(R67&lt;0.07*S4,"err",ROUND(S4*0.07,0))</f>
        <v>54</v>
      </c>
      <c r="S69" s="369" t="str">
        <f aca="false">IF(S67&lt;0.07*T4,"err",ROUND(T4*0.07,0))</f>
        <v>err</v>
      </c>
      <c r="T69" s="369" t="n">
        <f aca="false">IF(T67&lt;0.07*U4,"err",ROUND(U4*0.07,0))</f>
        <v>54</v>
      </c>
      <c r="U69" s="369" t="n">
        <f aca="false">IF(U67&lt;0.07*V4,"err",ROUND(V4*0.07,0))</f>
        <v>52</v>
      </c>
      <c r="V69" s="369" t="n">
        <f aca="false">IF(V67&lt;0.07*W4,"err",ROUND(W4*0.07,0))</f>
        <v>51</v>
      </c>
      <c r="W69" s="369" t="n">
        <f aca="false">IF(W67&lt;0.07*X4,"err",ROUND(X4*0.07,0))</f>
        <v>49</v>
      </c>
      <c r="X69" s="369" t="n">
        <f aca="false">IF(X67&lt;0.07*Y4,"err",ROUND(Y4*0.07,0))</f>
        <v>46</v>
      </c>
      <c r="Y69" s="370" t="e">
        <f aca="false">IF(Y67&lt;0.07*#REF!,"err",ROUND(#REF!*0.07,0))</f>
        <v>#REF!</v>
      </c>
      <c r="Z69" s="366"/>
      <c r="AA69" s="230"/>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c r="BE69" s="231"/>
      <c r="BF69" s="231"/>
      <c r="BG69" s="231"/>
      <c r="BH69" s="231"/>
      <c r="BI69" s="231"/>
      <c r="BJ69" s="231"/>
      <c r="BK69" s="231"/>
      <c r="BL69" s="231"/>
      <c r="BM69" s="231"/>
      <c r="BN69" s="231"/>
      <c r="BO69" s="231"/>
      <c r="BP69" s="231"/>
      <c r="BQ69" s="231"/>
      <c r="BR69" s="231"/>
      <c r="BS69" s="231"/>
      <c r="BT69" s="231"/>
      <c r="BU69" s="231"/>
      <c r="BV69" s="231"/>
      <c r="BW69" s="231"/>
      <c r="BX69" s="231"/>
      <c r="BY69" s="231"/>
      <c r="BZ69" s="231"/>
      <c r="CA69" s="231"/>
      <c r="CB69" s="231"/>
      <c r="CC69" s="231"/>
      <c r="CD69" s="231"/>
      <c r="CE69" s="231"/>
      <c r="CF69" s="231"/>
      <c r="CG69" s="231"/>
      <c r="CH69" s="231"/>
      <c r="CI69" s="231"/>
      <c r="CJ69" s="231"/>
      <c r="CK69" s="231"/>
      <c r="CL69" s="231"/>
      <c r="CM69" s="231"/>
      <c r="CN69" s="231"/>
      <c r="CO69" s="231"/>
      <c r="CP69" s="231"/>
      <c r="CQ69" s="231"/>
      <c r="CR69" s="231"/>
      <c r="CS69" s="231"/>
      <c r="CT69" s="231"/>
      <c r="CU69" s="231"/>
      <c r="CV69" s="231"/>
      <c r="CW69" s="231"/>
      <c r="CX69" s="231"/>
      <c r="CY69" s="231"/>
      <c r="CZ69" s="231"/>
      <c r="DA69" s="231"/>
      <c r="DB69" s="231"/>
      <c r="DC69" s="231"/>
      <c r="DD69" s="231"/>
      <c r="DE69" s="231"/>
      <c r="DF69" s="231"/>
      <c r="DG69" s="231"/>
      <c r="DH69" s="231"/>
      <c r="DI69" s="231"/>
      <c r="DJ69" s="231"/>
      <c r="DK69" s="231"/>
      <c r="DL69" s="231"/>
      <c r="DM69" s="231"/>
      <c r="DN69" s="231"/>
      <c r="DO69" s="231"/>
      <c r="DP69" s="231"/>
      <c r="DQ69" s="231"/>
      <c r="DR69" s="231"/>
      <c r="DS69" s="231"/>
      <c r="DT69" s="231"/>
      <c r="DU69" s="231"/>
      <c r="DV69" s="231"/>
      <c r="DW69" s="231"/>
      <c r="DX69" s="231"/>
      <c r="DY69" s="231"/>
      <c r="DZ69" s="231"/>
      <c r="EA69" s="231"/>
      <c r="EB69" s="231"/>
      <c r="EC69" s="231"/>
      <c r="ED69" s="231"/>
      <c r="EE69" s="231"/>
      <c r="EF69" s="231"/>
      <c r="EG69" s="231"/>
      <c r="EH69" s="231"/>
      <c r="EI69" s="231"/>
      <c r="EJ69" s="231"/>
      <c r="EK69" s="231"/>
      <c r="EL69" s="231"/>
      <c r="EM69" s="231"/>
      <c r="EN69" s="231"/>
      <c r="EO69" s="231"/>
      <c r="EP69" s="231"/>
      <c r="EQ69" s="231"/>
      <c r="ER69" s="231"/>
      <c r="ES69" s="231"/>
      <c r="ET69" s="231"/>
      <c r="EU69" s="231"/>
      <c r="EV69" s="231"/>
      <c r="EW69" s="231"/>
      <c r="EX69" s="231"/>
      <c r="EY69" s="231"/>
      <c r="EZ69" s="231"/>
      <c r="FA69" s="231"/>
      <c r="FB69" s="231"/>
      <c r="FC69" s="231"/>
      <c r="FD69" s="231"/>
      <c r="FE69" s="231"/>
      <c r="FF69" s="231"/>
      <c r="FG69" s="231"/>
      <c r="FH69" s="231"/>
      <c r="FI69" s="231"/>
      <c r="FJ69" s="231"/>
      <c r="FK69" s="231"/>
      <c r="FL69" s="231"/>
      <c r="FM69" s="231"/>
      <c r="FN69" s="231"/>
      <c r="FO69" s="231"/>
      <c r="FP69" s="231"/>
      <c r="FQ69" s="231"/>
      <c r="FR69" s="231"/>
      <c r="FS69" s="231"/>
      <c r="FT69" s="231"/>
      <c r="FU69" s="231"/>
      <c r="FV69" s="231"/>
      <c r="FW69" s="231"/>
      <c r="FX69" s="231"/>
      <c r="FY69" s="231"/>
      <c r="FZ69" s="231"/>
      <c r="GA69" s="231"/>
      <c r="GB69" s="231"/>
      <c r="GC69" s="231"/>
      <c r="GD69" s="231"/>
      <c r="GE69" s="231"/>
      <c r="GF69" s="231"/>
      <c r="GG69" s="231"/>
      <c r="GH69" s="231"/>
      <c r="GI69" s="231"/>
      <c r="GJ69" s="231"/>
      <c r="GK69" s="231"/>
      <c r="GL69" s="231"/>
      <c r="GM69" s="231"/>
      <c r="GN69" s="231"/>
      <c r="GO69" s="231"/>
      <c r="GP69" s="231"/>
      <c r="GQ69" s="231"/>
      <c r="GR69" s="231"/>
      <c r="GS69" s="231"/>
      <c r="GT69" s="231"/>
      <c r="GU69" s="231"/>
      <c r="GV69" s="231"/>
      <c r="GW69" s="231"/>
      <c r="GX69" s="231"/>
      <c r="GY69" s="231"/>
      <c r="GZ69" s="231"/>
      <c r="HA69" s="231"/>
      <c r="HB69" s="231"/>
      <c r="HC69" s="231"/>
      <c r="HD69" s="231"/>
      <c r="HE69" s="231"/>
      <c r="HF69" s="231"/>
      <c r="HG69" s="231"/>
      <c r="HH69" s="231"/>
      <c r="HI69" s="231"/>
      <c r="HJ69" s="231"/>
      <c r="HK69" s="231"/>
      <c r="HL69" s="231"/>
      <c r="HM69" s="231"/>
      <c r="HN69" s="231"/>
      <c r="HO69" s="231"/>
      <c r="HP69" s="231"/>
      <c r="HQ69" s="231"/>
      <c r="HR69" s="231"/>
      <c r="HS69" s="231"/>
      <c r="HT69" s="231"/>
      <c r="HU69" s="231"/>
      <c r="HV69" s="231"/>
      <c r="HW69" s="231"/>
      <c r="HX69" s="231"/>
      <c r="HY69" s="231"/>
      <c r="HZ69" s="231"/>
      <c r="IA69" s="231"/>
      <c r="IB69" s="231"/>
      <c r="IC69" s="231"/>
      <c r="ID69" s="231"/>
      <c r="IE69" s="231"/>
      <c r="IF69" s="231"/>
      <c r="IG69" s="231"/>
      <c r="IH69" s="231"/>
      <c r="II69" s="231"/>
      <c r="IJ69" s="231"/>
      <c r="IK69" s="231"/>
      <c r="IL69" s="231"/>
      <c r="IM69" s="231"/>
      <c r="IN69" s="231"/>
      <c r="IO69" s="231"/>
      <c r="IP69" s="231"/>
      <c r="IQ69" s="231"/>
      <c r="IR69" s="231"/>
      <c r="IS69" s="231"/>
      <c r="IT69" s="231"/>
      <c r="IU69" s="231"/>
      <c r="IV69" s="231"/>
      <c r="IW69" s="231"/>
    </row>
    <row r="70" customFormat="false" ht="12.75" hidden="false" customHeight="false" outlineLevel="0" collapsed="false">
      <c r="A70" s="371"/>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3"/>
      <c r="AA70" s="374"/>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c r="DF70" s="375"/>
      <c r="DG70" s="375"/>
      <c r="DH70" s="375"/>
      <c r="DI70" s="375"/>
      <c r="DJ70" s="375"/>
      <c r="DK70" s="375"/>
      <c r="DL70" s="375"/>
      <c r="DM70" s="375"/>
      <c r="DN70" s="375"/>
      <c r="DO70" s="375"/>
      <c r="DP70" s="375"/>
      <c r="DQ70" s="375"/>
      <c r="DR70" s="375"/>
      <c r="DS70" s="375"/>
      <c r="DT70" s="375"/>
      <c r="DU70" s="375"/>
      <c r="DV70" s="375"/>
      <c r="DW70" s="375"/>
      <c r="DX70" s="375"/>
      <c r="DY70" s="375"/>
      <c r="DZ70" s="375"/>
      <c r="EA70" s="375"/>
      <c r="EB70" s="375"/>
      <c r="EC70" s="375"/>
      <c r="ED70" s="375"/>
      <c r="EE70" s="375"/>
      <c r="EF70" s="375"/>
      <c r="EG70" s="375"/>
      <c r="EH70" s="375"/>
      <c r="EI70" s="375"/>
      <c r="EJ70" s="375"/>
      <c r="EK70" s="375"/>
      <c r="EL70" s="375"/>
      <c r="EM70" s="375"/>
      <c r="EN70" s="375"/>
      <c r="EO70" s="375"/>
      <c r="EP70" s="375"/>
      <c r="EQ70" s="375"/>
      <c r="ER70" s="375"/>
      <c r="ES70" s="375"/>
      <c r="ET70" s="375"/>
      <c r="EU70" s="375"/>
      <c r="EV70" s="375"/>
      <c r="EW70" s="375"/>
      <c r="EX70" s="375"/>
      <c r="EY70" s="375"/>
      <c r="EZ70" s="375"/>
      <c r="FA70" s="375"/>
      <c r="FB70" s="375"/>
      <c r="FC70" s="375"/>
      <c r="FD70" s="375"/>
      <c r="FE70" s="375"/>
      <c r="FF70" s="375"/>
      <c r="FG70" s="375"/>
      <c r="FH70" s="375"/>
      <c r="FI70" s="375"/>
      <c r="FJ70" s="375"/>
      <c r="FK70" s="375"/>
      <c r="FL70" s="375"/>
      <c r="FM70" s="375"/>
      <c r="FN70" s="375"/>
      <c r="FO70" s="375"/>
      <c r="FP70" s="375"/>
      <c r="FQ70" s="375"/>
      <c r="FR70" s="375"/>
      <c r="FS70" s="375"/>
      <c r="FT70" s="375"/>
      <c r="FU70" s="375"/>
      <c r="FV70" s="375"/>
      <c r="FW70" s="375"/>
      <c r="FX70" s="375"/>
      <c r="FY70" s="375"/>
      <c r="FZ70" s="375"/>
      <c r="GA70" s="375"/>
      <c r="GB70" s="375"/>
      <c r="GC70" s="375"/>
      <c r="GD70" s="375"/>
      <c r="GE70" s="375"/>
      <c r="GF70" s="375"/>
      <c r="GG70" s="375"/>
      <c r="GH70" s="375"/>
      <c r="GI70" s="375"/>
      <c r="GJ70" s="375"/>
      <c r="GK70" s="375"/>
      <c r="GL70" s="375"/>
      <c r="GM70" s="375"/>
      <c r="GN70" s="375"/>
      <c r="GO70" s="375"/>
      <c r="GP70" s="375"/>
      <c r="GQ70" s="375"/>
      <c r="GR70" s="375"/>
      <c r="GS70" s="375"/>
      <c r="GT70" s="375"/>
      <c r="GU70" s="375"/>
      <c r="GV70" s="375"/>
      <c r="GW70" s="375"/>
      <c r="GX70" s="375"/>
      <c r="GY70" s="375"/>
      <c r="GZ70" s="375"/>
      <c r="HA70" s="375"/>
      <c r="HB70" s="375"/>
      <c r="HC70" s="375"/>
      <c r="HD70" s="375"/>
      <c r="HE70" s="375"/>
      <c r="HF70" s="375"/>
      <c r="HG70" s="375"/>
      <c r="HH70" s="375"/>
      <c r="HI70" s="375"/>
      <c r="HJ70" s="375"/>
      <c r="HK70" s="375"/>
      <c r="HL70" s="375"/>
      <c r="HM70" s="375"/>
      <c r="HN70" s="375"/>
      <c r="HO70" s="375"/>
      <c r="HP70" s="375"/>
      <c r="HQ70" s="375"/>
      <c r="HR70" s="375"/>
      <c r="HS70" s="375"/>
      <c r="HT70" s="375"/>
      <c r="HU70" s="375"/>
      <c r="HV70" s="375"/>
      <c r="HW70" s="375"/>
      <c r="HX70" s="375"/>
      <c r="HY70" s="375"/>
      <c r="HZ70" s="375"/>
      <c r="IA70" s="375"/>
      <c r="IB70" s="375"/>
      <c r="IC70" s="375"/>
      <c r="ID70" s="375"/>
      <c r="IE70" s="375"/>
      <c r="IF70" s="375"/>
      <c r="IG70" s="375"/>
      <c r="IH70" s="375"/>
      <c r="II70" s="375"/>
      <c r="IJ70" s="375"/>
      <c r="IK70" s="375"/>
      <c r="IL70" s="375"/>
      <c r="IM70" s="375"/>
      <c r="IN70" s="375"/>
      <c r="IO70" s="375"/>
      <c r="IP70" s="375"/>
      <c r="IQ70" s="375"/>
      <c r="IR70" s="375"/>
      <c r="IS70" s="375"/>
      <c r="IT70" s="375"/>
      <c r="IU70" s="375"/>
      <c r="IV70" s="375"/>
      <c r="IW70" s="375"/>
    </row>
    <row r="71" customFormat="false" ht="24" hidden="false" customHeight="false" outlineLevel="0" collapsed="false">
      <c r="A71" s="371"/>
      <c r="B71" s="376" t="s">
        <v>105</v>
      </c>
      <c r="C71" s="376" t="s">
        <v>106</v>
      </c>
      <c r="D71" s="377" t="s">
        <v>107</v>
      </c>
      <c r="E71" s="376" t="s">
        <v>108</v>
      </c>
      <c r="F71" s="377" t="s">
        <v>109</v>
      </c>
      <c r="G71" s="376" t="s">
        <v>110</v>
      </c>
      <c r="H71" s="372"/>
      <c r="I71" s="372"/>
      <c r="J71" s="372"/>
      <c r="K71" s="372"/>
      <c r="L71" s="372"/>
      <c r="M71" s="372"/>
      <c r="N71" s="372"/>
      <c r="O71" s="372"/>
      <c r="P71" s="372"/>
      <c r="Q71" s="372"/>
      <c r="R71" s="372"/>
      <c r="S71" s="372"/>
      <c r="T71" s="372"/>
      <c r="U71" s="372"/>
      <c r="V71" s="372"/>
      <c r="W71" s="372"/>
      <c r="X71" s="372"/>
      <c r="Y71" s="372"/>
      <c r="Z71" s="229"/>
      <c r="AA71" s="230"/>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c r="BE71" s="231"/>
      <c r="BF71" s="231"/>
      <c r="BG71" s="231"/>
      <c r="BH71" s="231"/>
      <c r="BI71" s="231"/>
      <c r="BJ71" s="231"/>
      <c r="BK71" s="231"/>
      <c r="BL71" s="231"/>
      <c r="BM71" s="231"/>
      <c r="BN71" s="231"/>
      <c r="BO71" s="231"/>
      <c r="BP71" s="231"/>
      <c r="BQ71" s="231"/>
      <c r="BR71" s="231"/>
      <c r="BS71" s="231"/>
      <c r="BT71" s="231"/>
      <c r="BU71" s="231"/>
      <c r="BV71" s="231"/>
      <c r="BW71" s="231"/>
      <c r="BX71" s="231"/>
      <c r="BY71" s="231"/>
      <c r="BZ71" s="231"/>
      <c r="CA71" s="231"/>
      <c r="CB71" s="231"/>
      <c r="CC71" s="231"/>
      <c r="CD71" s="231"/>
      <c r="CE71" s="231"/>
      <c r="CF71" s="231"/>
      <c r="CG71" s="231"/>
      <c r="CH71" s="231"/>
      <c r="CI71" s="231"/>
      <c r="CJ71" s="231"/>
      <c r="CK71" s="231"/>
      <c r="CL71" s="231"/>
      <c r="CM71" s="231"/>
      <c r="CN71" s="231"/>
      <c r="CO71" s="231"/>
      <c r="CP71" s="231"/>
      <c r="CQ71" s="231"/>
      <c r="CR71" s="231"/>
      <c r="CS71" s="231"/>
      <c r="CT71" s="231"/>
      <c r="CU71" s="231"/>
      <c r="CV71" s="231"/>
      <c r="CW71" s="231"/>
      <c r="CX71" s="231"/>
      <c r="CY71" s="231"/>
      <c r="CZ71" s="231"/>
      <c r="DA71" s="231"/>
      <c r="DB71" s="231"/>
      <c r="DC71" s="231"/>
      <c r="DD71" s="231"/>
      <c r="DE71" s="231"/>
      <c r="DF71" s="231"/>
      <c r="DG71" s="231"/>
      <c r="DH71" s="231"/>
      <c r="DI71" s="231"/>
      <c r="DJ71" s="231"/>
      <c r="DK71" s="231"/>
      <c r="DL71" s="231"/>
      <c r="DM71" s="231"/>
      <c r="DN71" s="231"/>
      <c r="DO71" s="231"/>
      <c r="DP71" s="231"/>
      <c r="DQ71" s="231"/>
      <c r="DR71" s="231"/>
      <c r="DS71" s="231"/>
      <c r="DT71" s="231"/>
      <c r="DU71" s="231"/>
      <c r="DV71" s="231"/>
      <c r="DW71" s="231"/>
      <c r="DX71" s="231"/>
      <c r="DY71" s="231"/>
      <c r="DZ71" s="231"/>
      <c r="EA71" s="231"/>
      <c r="EB71" s="231"/>
      <c r="EC71" s="231"/>
      <c r="ED71" s="231"/>
      <c r="EE71" s="231"/>
      <c r="EF71" s="231"/>
      <c r="EG71" s="231"/>
      <c r="EH71" s="231"/>
      <c r="EI71" s="231"/>
      <c r="EJ71" s="231"/>
      <c r="EK71" s="231"/>
      <c r="EL71" s="231"/>
      <c r="EM71" s="231"/>
      <c r="EN71" s="231"/>
      <c r="EO71" s="231"/>
      <c r="EP71" s="231"/>
      <c r="EQ71" s="231"/>
      <c r="ER71" s="231"/>
      <c r="ES71" s="231"/>
      <c r="ET71" s="231"/>
      <c r="EU71" s="231"/>
      <c r="EV71" s="231"/>
      <c r="EW71" s="231"/>
      <c r="EX71" s="231"/>
      <c r="EY71" s="231"/>
      <c r="EZ71" s="231"/>
      <c r="FA71" s="231"/>
      <c r="FB71" s="231"/>
      <c r="FC71" s="231"/>
      <c r="FD71" s="231"/>
      <c r="FE71" s="231"/>
      <c r="FF71" s="231"/>
      <c r="FG71" s="231"/>
      <c r="FH71" s="231"/>
      <c r="FI71" s="231"/>
      <c r="FJ71" s="231"/>
      <c r="FK71" s="231"/>
      <c r="FL71" s="231"/>
      <c r="FM71" s="231"/>
      <c r="FN71" s="231"/>
      <c r="FO71" s="231"/>
      <c r="FP71" s="231"/>
      <c r="FQ71" s="231"/>
      <c r="FR71" s="231"/>
      <c r="FS71" s="231"/>
      <c r="FT71" s="231"/>
      <c r="FU71" s="231"/>
      <c r="FV71" s="231"/>
      <c r="FW71" s="231"/>
      <c r="FX71" s="231"/>
      <c r="FY71" s="231"/>
      <c r="FZ71" s="231"/>
      <c r="GA71" s="231"/>
      <c r="GB71" s="231"/>
      <c r="GC71" s="231"/>
      <c r="GD71" s="231"/>
      <c r="GE71" s="231"/>
      <c r="GF71" s="231"/>
      <c r="GG71" s="231"/>
      <c r="GH71" s="231"/>
      <c r="GI71" s="231"/>
      <c r="GJ71" s="231"/>
      <c r="GK71" s="231"/>
      <c r="GL71" s="231"/>
      <c r="GM71" s="231"/>
      <c r="GN71" s="231"/>
      <c r="GO71" s="231"/>
      <c r="GP71" s="231"/>
      <c r="GQ71" s="231"/>
      <c r="GR71" s="231"/>
      <c r="GS71" s="231"/>
      <c r="GT71" s="231"/>
      <c r="GU71" s="231"/>
      <c r="GV71" s="231"/>
      <c r="GW71" s="231"/>
      <c r="GX71" s="231"/>
      <c r="GY71" s="231"/>
      <c r="GZ71" s="231"/>
      <c r="HA71" s="231"/>
      <c r="HB71" s="231"/>
      <c r="HC71" s="231"/>
      <c r="HD71" s="231"/>
      <c r="HE71" s="231"/>
      <c r="HF71" s="231"/>
      <c r="HG71" s="231"/>
      <c r="HH71" s="231"/>
      <c r="HI71" s="231"/>
      <c r="HJ71" s="231"/>
      <c r="HK71" s="231"/>
      <c r="HL71" s="231"/>
      <c r="HM71" s="231"/>
      <c r="HN71" s="231"/>
      <c r="HO71" s="231"/>
      <c r="HP71" s="231"/>
      <c r="HQ71" s="231"/>
      <c r="HR71" s="231"/>
      <c r="HS71" s="231"/>
      <c r="HT71" s="231"/>
      <c r="HU71" s="231"/>
      <c r="HV71" s="231"/>
      <c r="HW71" s="231"/>
      <c r="HX71" s="231"/>
      <c r="HY71" s="231"/>
      <c r="HZ71" s="231"/>
      <c r="IA71" s="231"/>
      <c r="IB71" s="231"/>
      <c r="IC71" s="231"/>
      <c r="ID71" s="231"/>
      <c r="IE71" s="231"/>
      <c r="IF71" s="231"/>
      <c r="IG71" s="231"/>
      <c r="IH71" s="231"/>
      <c r="II71" s="231"/>
      <c r="IJ71" s="231"/>
      <c r="IK71" s="231"/>
      <c r="IL71" s="231"/>
      <c r="IM71" s="231"/>
      <c r="IN71" s="231"/>
      <c r="IO71" s="231"/>
      <c r="IP71" s="231"/>
      <c r="IQ71" s="231"/>
      <c r="IR71" s="231"/>
      <c r="IS71" s="231"/>
      <c r="IT71" s="231"/>
      <c r="IU71" s="231"/>
      <c r="IV71" s="231"/>
      <c r="IW71" s="231"/>
    </row>
    <row r="72" customFormat="false" ht="12" hidden="false" customHeight="false" outlineLevel="0" collapsed="false">
      <c r="A72" s="378" t="s">
        <v>111</v>
      </c>
      <c r="B72" s="379"/>
      <c r="C72" s="379"/>
      <c r="D72" s="380"/>
      <c r="E72" s="380"/>
      <c r="F72" s="381"/>
      <c r="G72" s="381"/>
      <c r="H72" s="372"/>
      <c r="I72" s="372"/>
      <c r="J72" s="372"/>
      <c r="K72" s="372"/>
      <c r="L72" s="372"/>
      <c r="M72" s="372"/>
      <c r="N72" s="372"/>
      <c r="O72" s="372"/>
      <c r="P72" s="372"/>
      <c r="Q72" s="372"/>
      <c r="R72" s="372"/>
      <c r="S72" s="372"/>
      <c r="T72" s="372"/>
      <c r="U72" s="372"/>
      <c r="V72" s="372"/>
      <c r="W72" s="372"/>
      <c r="X72" s="372"/>
      <c r="Y72" s="372"/>
      <c r="Z72" s="229"/>
      <c r="AA72" s="230"/>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c r="BE72" s="231"/>
      <c r="BF72" s="231"/>
      <c r="BG72" s="231"/>
      <c r="BH72" s="231"/>
      <c r="BI72" s="231"/>
      <c r="BJ72" s="231"/>
      <c r="BK72" s="231"/>
      <c r="BL72" s="231"/>
      <c r="BM72" s="231"/>
      <c r="BN72" s="231"/>
      <c r="BO72" s="231"/>
      <c r="BP72" s="231"/>
      <c r="BQ72" s="231"/>
      <c r="BR72" s="231"/>
      <c r="BS72" s="231"/>
      <c r="BT72" s="231"/>
      <c r="BU72" s="231"/>
      <c r="BV72" s="231"/>
      <c r="BW72" s="231"/>
      <c r="BX72" s="231"/>
      <c r="BY72" s="231"/>
      <c r="BZ72" s="231"/>
      <c r="CA72" s="231"/>
      <c r="CB72" s="231"/>
      <c r="CC72" s="231"/>
      <c r="CD72" s="231"/>
      <c r="CE72" s="231"/>
      <c r="CF72" s="231"/>
      <c r="CG72" s="231"/>
      <c r="CH72" s="231"/>
      <c r="CI72" s="231"/>
      <c r="CJ72" s="231"/>
      <c r="CK72" s="231"/>
      <c r="CL72" s="231"/>
      <c r="CM72" s="231"/>
      <c r="CN72" s="231"/>
      <c r="CO72" s="231"/>
      <c r="CP72" s="231"/>
      <c r="CQ72" s="231"/>
      <c r="CR72" s="231"/>
      <c r="CS72" s="231"/>
      <c r="CT72" s="231"/>
      <c r="CU72" s="231"/>
      <c r="CV72" s="231"/>
      <c r="CW72" s="231"/>
      <c r="CX72" s="231"/>
      <c r="CY72" s="231"/>
      <c r="CZ72" s="231"/>
      <c r="DA72" s="231"/>
      <c r="DB72" s="231"/>
      <c r="DC72" s="231"/>
      <c r="DD72" s="231"/>
      <c r="DE72" s="231"/>
      <c r="DF72" s="231"/>
      <c r="DG72" s="231"/>
      <c r="DH72" s="231"/>
      <c r="DI72" s="231"/>
      <c r="DJ72" s="231"/>
      <c r="DK72" s="231"/>
      <c r="DL72" s="231"/>
      <c r="DM72" s="231"/>
      <c r="DN72" s="231"/>
      <c r="DO72" s="231"/>
      <c r="DP72" s="231"/>
      <c r="DQ72" s="231"/>
      <c r="DR72" s="231"/>
      <c r="DS72" s="231"/>
      <c r="DT72" s="231"/>
      <c r="DU72" s="231"/>
      <c r="DV72" s="231"/>
      <c r="DW72" s="231"/>
      <c r="DX72" s="231"/>
      <c r="DY72" s="231"/>
      <c r="DZ72" s="231"/>
      <c r="EA72" s="231"/>
      <c r="EB72" s="231"/>
      <c r="EC72" s="231"/>
      <c r="ED72" s="231"/>
      <c r="EE72" s="231"/>
      <c r="EF72" s="231"/>
      <c r="EG72" s="231"/>
      <c r="EH72" s="231"/>
      <c r="EI72" s="231"/>
      <c r="EJ72" s="231"/>
      <c r="EK72" s="231"/>
      <c r="EL72" s="231"/>
      <c r="EM72" s="231"/>
      <c r="EN72" s="231"/>
      <c r="EO72" s="231"/>
      <c r="EP72" s="231"/>
      <c r="EQ72" s="231"/>
      <c r="ER72" s="231"/>
      <c r="ES72" s="231"/>
      <c r="ET72" s="231"/>
      <c r="EU72" s="231"/>
      <c r="EV72" s="231"/>
      <c r="EW72" s="231"/>
      <c r="EX72" s="231"/>
      <c r="EY72" s="231"/>
      <c r="EZ72" s="231"/>
      <c r="FA72" s="231"/>
      <c r="FB72" s="231"/>
      <c r="FC72" s="231"/>
      <c r="FD72" s="231"/>
      <c r="FE72" s="231"/>
      <c r="FF72" s="231"/>
      <c r="FG72" s="231"/>
      <c r="FH72" s="231"/>
      <c r="FI72" s="231"/>
      <c r="FJ72" s="231"/>
      <c r="FK72" s="231"/>
      <c r="FL72" s="231"/>
      <c r="FM72" s="231"/>
      <c r="FN72" s="231"/>
      <c r="FO72" s="231"/>
      <c r="FP72" s="231"/>
      <c r="FQ72" s="231"/>
      <c r="FR72" s="231"/>
      <c r="FS72" s="231"/>
      <c r="FT72" s="231"/>
      <c r="FU72" s="231"/>
      <c r="FV72" s="231"/>
      <c r="FW72" s="231"/>
      <c r="FX72" s="231"/>
      <c r="FY72" s="231"/>
      <c r="FZ72" s="231"/>
      <c r="GA72" s="231"/>
      <c r="GB72" s="231"/>
      <c r="GC72" s="231"/>
      <c r="GD72" s="231"/>
      <c r="GE72" s="231"/>
      <c r="GF72" s="231"/>
      <c r="GG72" s="231"/>
      <c r="GH72" s="231"/>
      <c r="GI72" s="231"/>
      <c r="GJ72" s="231"/>
      <c r="GK72" s="231"/>
      <c r="GL72" s="231"/>
      <c r="GM72" s="231"/>
      <c r="GN72" s="231"/>
      <c r="GO72" s="231"/>
      <c r="GP72" s="231"/>
      <c r="GQ72" s="231"/>
      <c r="GR72" s="231"/>
      <c r="GS72" s="231"/>
      <c r="GT72" s="231"/>
      <c r="GU72" s="231"/>
      <c r="GV72" s="231"/>
      <c r="GW72" s="231"/>
      <c r="GX72" s="231"/>
      <c r="GY72" s="231"/>
      <c r="GZ72" s="231"/>
      <c r="HA72" s="231"/>
      <c r="HB72" s="231"/>
      <c r="HC72" s="231"/>
      <c r="HD72" s="231"/>
      <c r="HE72" s="231"/>
      <c r="HF72" s="231"/>
      <c r="HG72" s="231"/>
      <c r="HH72" s="231"/>
      <c r="HI72" s="231"/>
      <c r="HJ72" s="231"/>
      <c r="HK72" s="231"/>
      <c r="HL72" s="231"/>
      <c r="HM72" s="231"/>
      <c r="HN72" s="231"/>
      <c r="HO72" s="231"/>
      <c r="HP72" s="231"/>
      <c r="HQ72" s="231"/>
      <c r="HR72" s="231"/>
      <c r="HS72" s="231"/>
      <c r="HT72" s="231"/>
      <c r="HU72" s="231"/>
      <c r="HV72" s="231"/>
      <c r="HW72" s="231"/>
      <c r="HX72" s="231"/>
      <c r="HY72" s="231"/>
      <c r="HZ72" s="231"/>
      <c r="IA72" s="231"/>
      <c r="IB72" s="231"/>
      <c r="IC72" s="231"/>
      <c r="ID72" s="231"/>
      <c r="IE72" s="231"/>
      <c r="IF72" s="231"/>
      <c r="IG72" s="231"/>
      <c r="IH72" s="231"/>
      <c r="II72" s="231"/>
      <c r="IJ72" s="231"/>
      <c r="IK72" s="231"/>
      <c r="IL72" s="231"/>
      <c r="IM72" s="231"/>
      <c r="IN72" s="231"/>
      <c r="IO72" s="231"/>
      <c r="IP72" s="231"/>
      <c r="IQ72" s="231"/>
      <c r="IR72" s="231"/>
      <c r="IS72" s="231"/>
      <c r="IT72" s="231"/>
      <c r="IU72" s="231"/>
      <c r="IV72" s="231"/>
      <c r="IW72" s="231"/>
    </row>
    <row r="73" customFormat="false" ht="12" hidden="false" customHeight="false" outlineLevel="0" collapsed="false">
      <c r="A73" s="378" t="s">
        <v>11</v>
      </c>
      <c r="B73" s="379"/>
      <c r="C73" s="379"/>
      <c r="D73" s="380"/>
      <c r="E73" s="380"/>
      <c r="F73" s="381"/>
      <c r="G73" s="381"/>
      <c r="H73" s="372"/>
      <c r="I73" s="372"/>
      <c r="J73" s="372"/>
      <c r="K73" s="372"/>
      <c r="L73" s="372"/>
      <c r="M73" s="372"/>
      <c r="N73" s="372"/>
      <c r="O73" s="372"/>
      <c r="P73" s="372"/>
      <c r="Q73" s="372"/>
      <c r="R73" s="372"/>
      <c r="S73" s="372"/>
      <c r="T73" s="372"/>
      <c r="U73" s="372"/>
      <c r="V73" s="372"/>
      <c r="W73" s="372"/>
      <c r="X73" s="372"/>
      <c r="Y73" s="372"/>
      <c r="Z73" s="229"/>
      <c r="AA73" s="230"/>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1"/>
      <c r="BK73" s="231"/>
      <c r="BL73" s="231"/>
      <c r="BM73" s="231"/>
      <c r="BN73" s="231"/>
      <c r="BO73" s="231"/>
      <c r="BP73" s="231"/>
      <c r="BQ73" s="231"/>
      <c r="BR73" s="231"/>
      <c r="BS73" s="231"/>
      <c r="BT73" s="231"/>
      <c r="BU73" s="231"/>
      <c r="BV73" s="231"/>
      <c r="BW73" s="231"/>
      <c r="BX73" s="231"/>
      <c r="BY73" s="231"/>
      <c r="BZ73" s="231"/>
      <c r="CA73" s="231"/>
      <c r="CB73" s="231"/>
      <c r="CC73" s="231"/>
      <c r="CD73" s="231"/>
      <c r="CE73" s="231"/>
      <c r="CF73" s="231"/>
      <c r="CG73" s="231"/>
      <c r="CH73" s="231"/>
      <c r="CI73" s="231"/>
      <c r="CJ73" s="231"/>
      <c r="CK73" s="231"/>
      <c r="CL73" s="231"/>
      <c r="CM73" s="231"/>
      <c r="CN73" s="231"/>
      <c r="CO73" s="231"/>
      <c r="CP73" s="231"/>
      <c r="CQ73" s="231"/>
      <c r="CR73" s="231"/>
      <c r="CS73" s="231"/>
      <c r="CT73" s="231"/>
      <c r="CU73" s="231"/>
      <c r="CV73" s="231"/>
      <c r="CW73" s="231"/>
      <c r="CX73" s="231"/>
      <c r="CY73" s="231"/>
      <c r="CZ73" s="231"/>
      <c r="DA73" s="231"/>
      <c r="DB73" s="231"/>
      <c r="DC73" s="231"/>
      <c r="DD73" s="231"/>
      <c r="DE73" s="231"/>
      <c r="DF73" s="231"/>
      <c r="DG73" s="231"/>
      <c r="DH73" s="231"/>
      <c r="DI73" s="231"/>
      <c r="DJ73" s="231"/>
      <c r="DK73" s="231"/>
      <c r="DL73" s="231"/>
      <c r="DM73" s="231"/>
      <c r="DN73" s="231"/>
      <c r="DO73" s="231"/>
      <c r="DP73" s="231"/>
      <c r="DQ73" s="231"/>
      <c r="DR73" s="231"/>
      <c r="DS73" s="231"/>
      <c r="DT73" s="231"/>
      <c r="DU73" s="231"/>
      <c r="DV73" s="231"/>
      <c r="DW73" s="231"/>
      <c r="DX73" s="231"/>
      <c r="DY73" s="231"/>
      <c r="DZ73" s="231"/>
      <c r="EA73" s="231"/>
      <c r="EB73" s="231"/>
      <c r="EC73" s="231"/>
      <c r="ED73" s="231"/>
      <c r="EE73" s="231"/>
      <c r="EF73" s="231"/>
      <c r="EG73" s="231"/>
      <c r="EH73" s="231"/>
      <c r="EI73" s="231"/>
      <c r="EJ73" s="231"/>
      <c r="EK73" s="231"/>
      <c r="EL73" s="231"/>
      <c r="EM73" s="231"/>
      <c r="EN73" s="231"/>
      <c r="EO73" s="231"/>
      <c r="EP73" s="231"/>
      <c r="EQ73" s="231"/>
      <c r="ER73" s="231"/>
      <c r="ES73" s="231"/>
      <c r="ET73" s="231"/>
      <c r="EU73" s="231"/>
      <c r="EV73" s="231"/>
      <c r="EW73" s="231"/>
      <c r="EX73" s="231"/>
      <c r="EY73" s="231"/>
      <c r="EZ73" s="231"/>
      <c r="FA73" s="231"/>
      <c r="FB73" s="231"/>
      <c r="FC73" s="231"/>
      <c r="FD73" s="231"/>
      <c r="FE73" s="231"/>
      <c r="FF73" s="231"/>
      <c r="FG73" s="231"/>
      <c r="FH73" s="231"/>
      <c r="FI73" s="231"/>
      <c r="FJ73" s="231"/>
      <c r="FK73" s="231"/>
      <c r="FL73" s="231"/>
      <c r="FM73" s="231"/>
      <c r="FN73" s="231"/>
      <c r="FO73" s="231"/>
      <c r="FP73" s="231"/>
      <c r="FQ73" s="231"/>
      <c r="FR73" s="231"/>
      <c r="FS73" s="231"/>
      <c r="FT73" s="231"/>
      <c r="FU73" s="231"/>
      <c r="FV73" s="231"/>
      <c r="FW73" s="231"/>
      <c r="FX73" s="231"/>
      <c r="FY73" s="231"/>
      <c r="FZ73" s="231"/>
      <c r="GA73" s="231"/>
      <c r="GB73" s="231"/>
      <c r="GC73" s="231"/>
      <c r="GD73" s="231"/>
      <c r="GE73" s="231"/>
      <c r="GF73" s="231"/>
      <c r="GG73" s="231"/>
      <c r="GH73" s="231"/>
      <c r="GI73" s="231"/>
      <c r="GJ73" s="231"/>
      <c r="GK73" s="231"/>
      <c r="GL73" s="231"/>
      <c r="GM73" s="231"/>
      <c r="GN73" s="231"/>
      <c r="GO73" s="231"/>
      <c r="GP73" s="231"/>
      <c r="GQ73" s="231"/>
      <c r="GR73" s="231"/>
      <c r="GS73" s="231"/>
      <c r="GT73" s="231"/>
      <c r="GU73" s="231"/>
      <c r="GV73" s="231"/>
      <c r="GW73" s="231"/>
      <c r="GX73" s="231"/>
      <c r="GY73" s="231"/>
      <c r="GZ73" s="231"/>
      <c r="HA73" s="231"/>
      <c r="HB73" s="231"/>
      <c r="HC73" s="231"/>
      <c r="HD73" s="231"/>
      <c r="HE73" s="231"/>
      <c r="HF73" s="231"/>
      <c r="HG73" s="231"/>
      <c r="HH73" s="231"/>
      <c r="HI73" s="231"/>
      <c r="HJ73" s="231"/>
      <c r="HK73" s="231"/>
      <c r="HL73" s="231"/>
      <c r="HM73" s="231"/>
      <c r="HN73" s="231"/>
      <c r="HO73" s="231"/>
      <c r="HP73" s="231"/>
      <c r="HQ73" s="231"/>
      <c r="HR73" s="231"/>
      <c r="HS73" s="231"/>
      <c r="HT73" s="231"/>
      <c r="HU73" s="231"/>
      <c r="HV73" s="231"/>
      <c r="HW73" s="231"/>
      <c r="HX73" s="231"/>
      <c r="HY73" s="231"/>
      <c r="HZ73" s="231"/>
      <c r="IA73" s="231"/>
      <c r="IB73" s="231"/>
      <c r="IC73" s="231"/>
      <c r="ID73" s="231"/>
      <c r="IE73" s="231"/>
      <c r="IF73" s="231"/>
      <c r="IG73" s="231"/>
      <c r="IH73" s="231"/>
      <c r="II73" s="231"/>
      <c r="IJ73" s="231"/>
      <c r="IK73" s="231"/>
      <c r="IL73" s="231"/>
      <c r="IM73" s="231"/>
      <c r="IN73" s="231"/>
      <c r="IO73" s="231"/>
      <c r="IP73" s="231"/>
      <c r="IQ73" s="231"/>
      <c r="IR73" s="231"/>
      <c r="IS73" s="231"/>
      <c r="IT73" s="231"/>
      <c r="IU73" s="231"/>
      <c r="IV73" s="231"/>
      <c r="IW73" s="231"/>
    </row>
    <row r="74" customFormat="false" ht="12" hidden="false" customHeight="false" outlineLevel="0" collapsed="false">
      <c r="A74" s="378" t="s">
        <v>112</v>
      </c>
      <c r="B74" s="379"/>
      <c r="C74" s="379"/>
      <c r="D74" s="380"/>
      <c r="E74" s="380"/>
      <c r="F74" s="381"/>
      <c r="G74" s="381"/>
      <c r="H74" s="372"/>
      <c r="I74" s="372"/>
      <c r="J74" s="372"/>
      <c r="K74" s="372"/>
      <c r="L74" s="372"/>
      <c r="M74" s="372"/>
      <c r="N74" s="372"/>
      <c r="O74" s="372"/>
      <c r="P74" s="372"/>
      <c r="Q74" s="372"/>
      <c r="R74" s="372"/>
      <c r="S74" s="372"/>
      <c r="T74" s="372"/>
      <c r="U74" s="372"/>
      <c r="V74" s="372"/>
      <c r="W74" s="372"/>
      <c r="X74" s="372"/>
      <c r="Y74" s="372"/>
      <c r="Z74" s="229"/>
      <c r="AA74" s="230"/>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c r="CA74" s="231"/>
      <c r="CB74" s="231"/>
      <c r="CC74" s="231"/>
      <c r="CD74" s="231"/>
      <c r="CE74" s="231"/>
      <c r="CF74" s="231"/>
      <c r="CG74" s="231"/>
      <c r="CH74" s="231"/>
      <c r="CI74" s="231"/>
      <c r="CJ74" s="231"/>
      <c r="CK74" s="231"/>
      <c r="CL74" s="231"/>
      <c r="CM74" s="231"/>
      <c r="CN74" s="231"/>
      <c r="CO74" s="231"/>
      <c r="CP74" s="231"/>
      <c r="CQ74" s="231"/>
      <c r="CR74" s="231"/>
      <c r="CS74" s="231"/>
      <c r="CT74" s="231"/>
      <c r="CU74" s="231"/>
      <c r="CV74" s="231"/>
      <c r="CW74" s="231"/>
      <c r="CX74" s="231"/>
      <c r="CY74" s="231"/>
      <c r="CZ74" s="231"/>
      <c r="DA74" s="231"/>
      <c r="DB74" s="231"/>
      <c r="DC74" s="231"/>
      <c r="DD74" s="231"/>
      <c r="DE74" s="231"/>
      <c r="DF74" s="231"/>
      <c r="DG74" s="231"/>
      <c r="DH74" s="231"/>
      <c r="DI74" s="231"/>
      <c r="DJ74" s="231"/>
      <c r="DK74" s="231"/>
      <c r="DL74" s="231"/>
      <c r="DM74" s="231"/>
      <c r="DN74" s="231"/>
      <c r="DO74" s="231"/>
      <c r="DP74" s="231"/>
      <c r="DQ74" s="231"/>
      <c r="DR74" s="231"/>
      <c r="DS74" s="231"/>
      <c r="DT74" s="231"/>
      <c r="DU74" s="231"/>
      <c r="DV74" s="231"/>
      <c r="DW74" s="231"/>
      <c r="DX74" s="231"/>
      <c r="DY74" s="231"/>
      <c r="DZ74" s="231"/>
      <c r="EA74" s="231"/>
      <c r="EB74" s="231"/>
      <c r="EC74" s="231"/>
      <c r="ED74" s="231"/>
      <c r="EE74" s="231"/>
      <c r="EF74" s="231"/>
      <c r="EG74" s="231"/>
      <c r="EH74" s="231"/>
      <c r="EI74" s="231"/>
      <c r="EJ74" s="231"/>
      <c r="EK74" s="231"/>
      <c r="EL74" s="231"/>
      <c r="EM74" s="231"/>
      <c r="EN74" s="231"/>
      <c r="EO74" s="231"/>
      <c r="EP74" s="231"/>
      <c r="EQ74" s="231"/>
      <c r="ER74" s="231"/>
      <c r="ES74" s="231"/>
      <c r="ET74" s="231"/>
      <c r="EU74" s="231"/>
      <c r="EV74" s="231"/>
      <c r="EW74" s="231"/>
      <c r="EX74" s="231"/>
      <c r="EY74" s="231"/>
      <c r="EZ74" s="231"/>
      <c r="FA74" s="231"/>
      <c r="FB74" s="231"/>
      <c r="FC74" s="231"/>
      <c r="FD74" s="231"/>
      <c r="FE74" s="231"/>
      <c r="FF74" s="231"/>
      <c r="FG74" s="231"/>
      <c r="FH74" s="231"/>
      <c r="FI74" s="231"/>
      <c r="FJ74" s="231"/>
      <c r="FK74" s="231"/>
      <c r="FL74" s="231"/>
      <c r="FM74" s="231"/>
      <c r="FN74" s="231"/>
      <c r="FO74" s="231"/>
      <c r="FP74" s="231"/>
      <c r="FQ74" s="231"/>
      <c r="FR74" s="231"/>
      <c r="FS74" s="231"/>
      <c r="FT74" s="231"/>
      <c r="FU74" s="231"/>
      <c r="FV74" s="231"/>
      <c r="FW74" s="231"/>
      <c r="FX74" s="231"/>
      <c r="FY74" s="231"/>
      <c r="FZ74" s="231"/>
      <c r="GA74" s="231"/>
      <c r="GB74" s="231"/>
      <c r="GC74" s="231"/>
      <c r="GD74" s="231"/>
      <c r="GE74" s="231"/>
      <c r="GF74" s="231"/>
      <c r="GG74" s="231"/>
      <c r="GH74" s="231"/>
      <c r="GI74" s="231"/>
      <c r="GJ74" s="231"/>
      <c r="GK74" s="231"/>
      <c r="GL74" s="231"/>
      <c r="GM74" s="231"/>
      <c r="GN74" s="231"/>
      <c r="GO74" s="231"/>
      <c r="GP74" s="231"/>
      <c r="GQ74" s="231"/>
      <c r="GR74" s="231"/>
      <c r="GS74" s="231"/>
      <c r="GT74" s="231"/>
      <c r="GU74" s="231"/>
      <c r="GV74" s="231"/>
      <c r="GW74" s="231"/>
      <c r="GX74" s="231"/>
      <c r="GY74" s="231"/>
      <c r="GZ74" s="231"/>
      <c r="HA74" s="231"/>
      <c r="HB74" s="231"/>
      <c r="HC74" s="231"/>
      <c r="HD74" s="231"/>
      <c r="HE74" s="231"/>
      <c r="HF74" s="231"/>
      <c r="HG74" s="231"/>
      <c r="HH74" s="231"/>
      <c r="HI74" s="231"/>
      <c r="HJ74" s="231"/>
      <c r="HK74" s="231"/>
      <c r="HL74" s="231"/>
      <c r="HM74" s="231"/>
      <c r="HN74" s="231"/>
      <c r="HO74" s="231"/>
      <c r="HP74" s="231"/>
      <c r="HQ74" s="231"/>
      <c r="HR74" s="231"/>
      <c r="HS74" s="231"/>
      <c r="HT74" s="231"/>
      <c r="HU74" s="231"/>
      <c r="HV74" s="231"/>
      <c r="HW74" s="231"/>
      <c r="HX74" s="231"/>
      <c r="HY74" s="231"/>
      <c r="HZ74" s="231"/>
      <c r="IA74" s="231"/>
      <c r="IB74" s="231"/>
      <c r="IC74" s="231"/>
      <c r="ID74" s="231"/>
      <c r="IE74" s="231"/>
      <c r="IF74" s="231"/>
      <c r="IG74" s="231"/>
      <c r="IH74" s="231"/>
      <c r="II74" s="231"/>
      <c r="IJ74" s="231"/>
      <c r="IK74" s="231"/>
      <c r="IL74" s="231"/>
      <c r="IM74" s="231"/>
      <c r="IN74" s="231"/>
      <c r="IO74" s="231"/>
      <c r="IP74" s="231"/>
      <c r="IQ74" s="231"/>
      <c r="IR74" s="231"/>
      <c r="IS74" s="231"/>
      <c r="IT74" s="231"/>
      <c r="IU74" s="231"/>
      <c r="IV74" s="231"/>
      <c r="IW74" s="231"/>
    </row>
    <row r="75" customFormat="false" ht="12" hidden="false" customHeight="false" outlineLevel="0" collapsed="false">
      <c r="A75" s="378" t="s">
        <v>113</v>
      </c>
      <c r="B75" s="379"/>
      <c r="C75" s="379"/>
      <c r="D75" s="380"/>
      <c r="E75" s="380"/>
      <c r="F75" s="381"/>
      <c r="G75" s="381"/>
      <c r="H75" s="372"/>
      <c r="I75" s="372"/>
      <c r="J75" s="372"/>
      <c r="K75" s="372"/>
      <c r="L75" s="372"/>
      <c r="M75" s="372"/>
      <c r="N75" s="372"/>
      <c r="O75" s="372"/>
      <c r="P75" s="372"/>
      <c r="Q75" s="372"/>
      <c r="R75" s="372"/>
      <c r="S75" s="372"/>
      <c r="T75" s="372"/>
      <c r="U75" s="372"/>
      <c r="V75" s="372"/>
      <c r="W75" s="372"/>
      <c r="X75" s="372"/>
      <c r="Y75" s="372"/>
      <c r="Z75" s="229"/>
      <c r="AA75" s="230"/>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c r="BE75" s="231"/>
      <c r="BF75" s="231"/>
      <c r="BG75" s="231"/>
      <c r="BH75" s="231"/>
      <c r="BI75" s="231"/>
      <c r="BJ75" s="231"/>
      <c r="BK75" s="231"/>
      <c r="BL75" s="231"/>
      <c r="BM75" s="231"/>
      <c r="BN75" s="231"/>
      <c r="BO75" s="231"/>
      <c r="BP75" s="231"/>
      <c r="BQ75" s="231"/>
      <c r="BR75" s="231"/>
      <c r="BS75" s="231"/>
      <c r="BT75" s="231"/>
      <c r="BU75" s="231"/>
      <c r="BV75" s="231"/>
      <c r="BW75" s="231"/>
      <c r="BX75" s="231"/>
      <c r="BY75" s="231"/>
      <c r="BZ75" s="231"/>
      <c r="CA75" s="231"/>
      <c r="CB75" s="231"/>
      <c r="CC75" s="231"/>
      <c r="CD75" s="231"/>
      <c r="CE75" s="231"/>
      <c r="CF75" s="231"/>
      <c r="CG75" s="231"/>
      <c r="CH75" s="231"/>
      <c r="CI75" s="231"/>
      <c r="CJ75" s="231"/>
      <c r="CK75" s="231"/>
      <c r="CL75" s="231"/>
      <c r="CM75" s="231"/>
      <c r="CN75" s="231"/>
      <c r="CO75" s="231"/>
      <c r="CP75" s="231"/>
      <c r="CQ75" s="231"/>
      <c r="CR75" s="231"/>
      <c r="CS75" s="231"/>
      <c r="CT75" s="231"/>
      <c r="CU75" s="231"/>
      <c r="CV75" s="231"/>
      <c r="CW75" s="231"/>
      <c r="CX75" s="231"/>
      <c r="CY75" s="231"/>
      <c r="CZ75" s="231"/>
      <c r="DA75" s="231"/>
      <c r="DB75" s="231"/>
      <c r="DC75" s="231"/>
      <c r="DD75" s="231"/>
      <c r="DE75" s="231"/>
      <c r="DF75" s="231"/>
      <c r="DG75" s="231"/>
      <c r="DH75" s="231"/>
      <c r="DI75" s="231"/>
      <c r="DJ75" s="231"/>
      <c r="DK75" s="231"/>
      <c r="DL75" s="231"/>
      <c r="DM75" s="231"/>
      <c r="DN75" s="231"/>
      <c r="DO75" s="231"/>
      <c r="DP75" s="231"/>
      <c r="DQ75" s="231"/>
      <c r="DR75" s="231"/>
      <c r="DS75" s="231"/>
      <c r="DT75" s="231"/>
      <c r="DU75" s="231"/>
      <c r="DV75" s="231"/>
      <c r="DW75" s="231"/>
      <c r="DX75" s="231"/>
      <c r="DY75" s="231"/>
      <c r="DZ75" s="231"/>
      <c r="EA75" s="231"/>
      <c r="EB75" s="231"/>
      <c r="EC75" s="231"/>
      <c r="ED75" s="231"/>
      <c r="EE75" s="231"/>
      <c r="EF75" s="231"/>
      <c r="EG75" s="231"/>
      <c r="EH75" s="231"/>
      <c r="EI75" s="231"/>
      <c r="EJ75" s="231"/>
      <c r="EK75" s="231"/>
      <c r="EL75" s="231"/>
      <c r="EM75" s="231"/>
      <c r="EN75" s="231"/>
      <c r="EO75" s="231"/>
      <c r="EP75" s="231"/>
      <c r="EQ75" s="231"/>
      <c r="ER75" s="231"/>
      <c r="ES75" s="231"/>
      <c r="ET75" s="231"/>
      <c r="EU75" s="231"/>
      <c r="EV75" s="231"/>
      <c r="EW75" s="231"/>
      <c r="EX75" s="231"/>
      <c r="EY75" s="231"/>
      <c r="EZ75" s="231"/>
      <c r="FA75" s="231"/>
      <c r="FB75" s="231"/>
      <c r="FC75" s="231"/>
      <c r="FD75" s="231"/>
      <c r="FE75" s="231"/>
      <c r="FF75" s="231"/>
      <c r="FG75" s="231"/>
      <c r="FH75" s="231"/>
      <c r="FI75" s="231"/>
      <c r="FJ75" s="231"/>
      <c r="FK75" s="231"/>
      <c r="FL75" s="231"/>
      <c r="FM75" s="231"/>
      <c r="FN75" s="231"/>
      <c r="FO75" s="231"/>
      <c r="FP75" s="231"/>
      <c r="FQ75" s="231"/>
      <c r="FR75" s="231"/>
      <c r="FS75" s="231"/>
      <c r="FT75" s="231"/>
      <c r="FU75" s="231"/>
      <c r="FV75" s="231"/>
      <c r="FW75" s="231"/>
      <c r="FX75" s="231"/>
      <c r="FY75" s="231"/>
      <c r="FZ75" s="231"/>
      <c r="GA75" s="231"/>
      <c r="GB75" s="231"/>
      <c r="GC75" s="231"/>
      <c r="GD75" s="231"/>
      <c r="GE75" s="231"/>
      <c r="GF75" s="231"/>
      <c r="GG75" s="231"/>
      <c r="GH75" s="231"/>
      <c r="GI75" s="231"/>
      <c r="GJ75" s="231"/>
      <c r="GK75" s="231"/>
      <c r="GL75" s="231"/>
      <c r="GM75" s="231"/>
      <c r="GN75" s="231"/>
      <c r="GO75" s="231"/>
      <c r="GP75" s="231"/>
      <c r="GQ75" s="231"/>
      <c r="GR75" s="231"/>
      <c r="GS75" s="231"/>
      <c r="GT75" s="231"/>
      <c r="GU75" s="231"/>
      <c r="GV75" s="231"/>
      <c r="GW75" s="231"/>
      <c r="GX75" s="231"/>
      <c r="GY75" s="231"/>
      <c r="GZ75" s="231"/>
      <c r="HA75" s="231"/>
      <c r="HB75" s="231"/>
      <c r="HC75" s="231"/>
      <c r="HD75" s="231"/>
      <c r="HE75" s="231"/>
      <c r="HF75" s="231"/>
      <c r="HG75" s="231"/>
      <c r="HH75" s="231"/>
      <c r="HI75" s="231"/>
      <c r="HJ75" s="231"/>
      <c r="HK75" s="231"/>
      <c r="HL75" s="231"/>
      <c r="HM75" s="231"/>
      <c r="HN75" s="231"/>
      <c r="HO75" s="231"/>
      <c r="HP75" s="231"/>
      <c r="HQ75" s="231"/>
      <c r="HR75" s="231"/>
      <c r="HS75" s="231"/>
      <c r="HT75" s="231"/>
      <c r="HU75" s="231"/>
      <c r="HV75" s="231"/>
      <c r="HW75" s="231"/>
      <c r="HX75" s="231"/>
      <c r="HY75" s="231"/>
      <c r="HZ75" s="231"/>
      <c r="IA75" s="231"/>
      <c r="IB75" s="231"/>
      <c r="IC75" s="231"/>
      <c r="ID75" s="231"/>
      <c r="IE75" s="231"/>
      <c r="IF75" s="231"/>
      <c r="IG75" s="231"/>
      <c r="IH75" s="231"/>
      <c r="II75" s="231"/>
      <c r="IJ75" s="231"/>
      <c r="IK75" s="231"/>
      <c r="IL75" s="231"/>
      <c r="IM75" s="231"/>
      <c r="IN75" s="231"/>
      <c r="IO75" s="231"/>
      <c r="IP75" s="231"/>
      <c r="IQ75" s="231"/>
      <c r="IR75" s="231"/>
      <c r="IS75" s="231"/>
      <c r="IT75" s="231"/>
      <c r="IU75" s="231"/>
      <c r="IV75" s="231"/>
      <c r="IW75" s="231"/>
    </row>
    <row r="76" customFormat="false" ht="12" hidden="false" customHeight="false" outlineLevel="0" collapsed="false">
      <c r="A76" s="378"/>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229"/>
      <c r="AA76" s="230"/>
      <c r="AB76" s="231"/>
      <c r="AC76" s="231"/>
      <c r="AD76" s="231"/>
      <c r="AE76" s="231"/>
      <c r="AF76" s="231"/>
      <c r="AG76" s="231"/>
      <c r="AH76" s="231"/>
      <c r="AI76" s="231"/>
      <c r="AJ76" s="231"/>
      <c r="AK76" s="231"/>
      <c r="AL76" s="231"/>
      <c r="AM76" s="231"/>
      <c r="AN76" s="231"/>
      <c r="AO76" s="231"/>
      <c r="AP76" s="231"/>
      <c r="AQ76" s="231"/>
      <c r="AR76" s="231"/>
      <c r="AS76" s="231"/>
      <c r="AT76" s="231"/>
      <c r="AU76" s="231"/>
      <c r="AV76" s="231"/>
      <c r="AW76" s="231"/>
      <c r="AX76" s="231"/>
      <c r="AY76" s="231"/>
      <c r="AZ76" s="231"/>
      <c r="BA76" s="231"/>
      <c r="BB76" s="231"/>
      <c r="BC76" s="231"/>
      <c r="BD76" s="231"/>
      <c r="BE76" s="231"/>
      <c r="BF76" s="231"/>
      <c r="BG76" s="231"/>
      <c r="BH76" s="231"/>
      <c r="BI76" s="231"/>
      <c r="BJ76" s="231"/>
      <c r="BK76" s="231"/>
      <c r="BL76" s="231"/>
      <c r="BM76" s="231"/>
      <c r="BN76" s="231"/>
      <c r="BO76" s="231"/>
      <c r="BP76" s="231"/>
      <c r="BQ76" s="231"/>
      <c r="BR76" s="231"/>
      <c r="BS76" s="231"/>
      <c r="BT76" s="231"/>
      <c r="BU76" s="231"/>
      <c r="BV76" s="231"/>
      <c r="BW76" s="231"/>
      <c r="BX76" s="231"/>
      <c r="BY76" s="231"/>
      <c r="BZ76" s="231"/>
      <c r="CA76" s="231"/>
      <c r="CB76" s="231"/>
      <c r="CC76" s="231"/>
      <c r="CD76" s="231"/>
      <c r="CE76" s="231"/>
      <c r="CF76" s="231"/>
      <c r="CG76" s="231"/>
      <c r="CH76" s="231"/>
      <c r="CI76" s="231"/>
      <c r="CJ76" s="231"/>
      <c r="CK76" s="231"/>
      <c r="CL76" s="231"/>
      <c r="CM76" s="231"/>
      <c r="CN76" s="231"/>
      <c r="CO76" s="231"/>
      <c r="CP76" s="231"/>
      <c r="CQ76" s="231"/>
      <c r="CR76" s="231"/>
      <c r="CS76" s="231"/>
      <c r="CT76" s="231"/>
      <c r="CU76" s="231"/>
      <c r="CV76" s="231"/>
      <c r="CW76" s="231"/>
      <c r="CX76" s="231"/>
      <c r="CY76" s="231"/>
      <c r="CZ76" s="231"/>
      <c r="DA76" s="231"/>
      <c r="DB76" s="231"/>
      <c r="DC76" s="231"/>
      <c r="DD76" s="231"/>
      <c r="DE76" s="231"/>
      <c r="DF76" s="231"/>
      <c r="DG76" s="231"/>
      <c r="DH76" s="231"/>
      <c r="DI76" s="231"/>
      <c r="DJ76" s="231"/>
      <c r="DK76" s="231"/>
      <c r="DL76" s="231"/>
      <c r="DM76" s="231"/>
      <c r="DN76" s="231"/>
      <c r="DO76" s="231"/>
      <c r="DP76" s="231"/>
      <c r="DQ76" s="231"/>
      <c r="DR76" s="231"/>
      <c r="DS76" s="231"/>
      <c r="DT76" s="231"/>
      <c r="DU76" s="231"/>
      <c r="DV76" s="231"/>
      <c r="DW76" s="231"/>
      <c r="DX76" s="231"/>
      <c r="DY76" s="231"/>
      <c r="DZ76" s="231"/>
      <c r="EA76" s="231"/>
      <c r="EB76" s="231"/>
      <c r="EC76" s="231"/>
      <c r="ED76" s="231"/>
      <c r="EE76" s="231"/>
      <c r="EF76" s="231"/>
      <c r="EG76" s="231"/>
      <c r="EH76" s="231"/>
      <c r="EI76" s="231"/>
      <c r="EJ76" s="231"/>
      <c r="EK76" s="231"/>
      <c r="EL76" s="231"/>
      <c r="EM76" s="231"/>
      <c r="EN76" s="231"/>
      <c r="EO76" s="231"/>
      <c r="EP76" s="231"/>
      <c r="EQ76" s="231"/>
      <c r="ER76" s="231"/>
      <c r="ES76" s="231"/>
      <c r="ET76" s="231"/>
      <c r="EU76" s="231"/>
      <c r="EV76" s="231"/>
      <c r="EW76" s="231"/>
      <c r="EX76" s="231"/>
      <c r="EY76" s="231"/>
      <c r="EZ76" s="231"/>
      <c r="FA76" s="231"/>
      <c r="FB76" s="231"/>
      <c r="FC76" s="231"/>
      <c r="FD76" s="231"/>
      <c r="FE76" s="231"/>
      <c r="FF76" s="231"/>
      <c r="FG76" s="231"/>
      <c r="FH76" s="231"/>
      <c r="FI76" s="231"/>
      <c r="FJ76" s="231"/>
      <c r="FK76" s="231"/>
      <c r="FL76" s="231"/>
      <c r="FM76" s="231"/>
      <c r="FN76" s="231"/>
      <c r="FO76" s="231"/>
      <c r="FP76" s="231"/>
      <c r="FQ76" s="231"/>
      <c r="FR76" s="231"/>
      <c r="FS76" s="231"/>
      <c r="FT76" s="231"/>
      <c r="FU76" s="231"/>
      <c r="FV76" s="231"/>
      <c r="FW76" s="231"/>
      <c r="FX76" s="231"/>
      <c r="FY76" s="231"/>
      <c r="FZ76" s="231"/>
      <c r="GA76" s="231"/>
      <c r="GB76" s="231"/>
      <c r="GC76" s="231"/>
      <c r="GD76" s="231"/>
      <c r="GE76" s="231"/>
      <c r="GF76" s="231"/>
      <c r="GG76" s="231"/>
      <c r="GH76" s="231"/>
      <c r="GI76" s="231"/>
      <c r="GJ76" s="231"/>
      <c r="GK76" s="231"/>
      <c r="GL76" s="231"/>
      <c r="GM76" s="231"/>
      <c r="GN76" s="231"/>
      <c r="GO76" s="231"/>
      <c r="GP76" s="231"/>
      <c r="GQ76" s="231"/>
      <c r="GR76" s="231"/>
      <c r="GS76" s="231"/>
      <c r="GT76" s="231"/>
      <c r="GU76" s="231"/>
      <c r="GV76" s="231"/>
      <c r="GW76" s="231"/>
      <c r="GX76" s="231"/>
      <c r="GY76" s="231"/>
      <c r="GZ76" s="231"/>
      <c r="HA76" s="231"/>
      <c r="HB76" s="231"/>
      <c r="HC76" s="231"/>
      <c r="HD76" s="231"/>
      <c r="HE76" s="231"/>
      <c r="HF76" s="231"/>
      <c r="HG76" s="231"/>
      <c r="HH76" s="231"/>
      <c r="HI76" s="231"/>
      <c r="HJ76" s="231"/>
      <c r="HK76" s="231"/>
      <c r="HL76" s="231"/>
      <c r="HM76" s="231"/>
      <c r="HN76" s="231"/>
      <c r="HO76" s="231"/>
      <c r="HP76" s="231"/>
      <c r="HQ76" s="231"/>
      <c r="HR76" s="231"/>
      <c r="HS76" s="231"/>
      <c r="HT76" s="231"/>
      <c r="HU76" s="231"/>
      <c r="HV76" s="231"/>
      <c r="HW76" s="231"/>
      <c r="HX76" s="231"/>
      <c r="HY76" s="231"/>
      <c r="HZ76" s="231"/>
      <c r="IA76" s="231"/>
      <c r="IB76" s="231"/>
      <c r="IC76" s="231"/>
      <c r="ID76" s="231"/>
      <c r="IE76" s="231"/>
      <c r="IF76" s="231"/>
      <c r="IG76" s="231"/>
      <c r="IH76" s="231"/>
      <c r="II76" s="231"/>
      <c r="IJ76" s="231"/>
      <c r="IK76" s="231"/>
      <c r="IL76" s="231"/>
      <c r="IM76" s="231"/>
      <c r="IN76" s="231"/>
      <c r="IO76" s="231"/>
      <c r="IP76" s="231"/>
      <c r="IQ76" s="231"/>
      <c r="IR76" s="231"/>
      <c r="IS76" s="231"/>
      <c r="IT76" s="231"/>
      <c r="IU76" s="231"/>
      <c r="IV76" s="231"/>
      <c r="IW76" s="231"/>
    </row>
    <row r="77" customFormat="false" ht="12" hidden="false" customHeight="false" outlineLevel="0" collapsed="false">
      <c r="A77" s="371"/>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229"/>
      <c r="AA77" s="230"/>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1"/>
      <c r="AY77" s="231"/>
      <c r="AZ77" s="231"/>
      <c r="BA77" s="231"/>
      <c r="BB77" s="231"/>
      <c r="BC77" s="231"/>
      <c r="BD77" s="231"/>
      <c r="BE77" s="231"/>
      <c r="BF77" s="231"/>
      <c r="BG77" s="231"/>
      <c r="BH77" s="231"/>
      <c r="BI77" s="231"/>
      <c r="BJ77" s="231"/>
      <c r="BK77" s="231"/>
      <c r="BL77" s="231"/>
      <c r="BM77" s="231"/>
      <c r="BN77" s="231"/>
      <c r="BO77" s="231"/>
      <c r="BP77" s="231"/>
      <c r="BQ77" s="231"/>
      <c r="BR77" s="231"/>
      <c r="BS77" s="231"/>
      <c r="BT77" s="231"/>
      <c r="BU77" s="231"/>
      <c r="BV77" s="231"/>
      <c r="BW77" s="231"/>
      <c r="BX77" s="231"/>
      <c r="BY77" s="231"/>
      <c r="BZ77" s="231"/>
      <c r="CA77" s="231"/>
      <c r="CB77" s="231"/>
      <c r="CC77" s="231"/>
      <c r="CD77" s="231"/>
      <c r="CE77" s="231"/>
      <c r="CF77" s="231"/>
      <c r="CG77" s="231"/>
      <c r="CH77" s="231"/>
      <c r="CI77" s="231"/>
      <c r="CJ77" s="231"/>
      <c r="CK77" s="231"/>
      <c r="CL77" s="231"/>
      <c r="CM77" s="231"/>
      <c r="CN77" s="231"/>
      <c r="CO77" s="231"/>
      <c r="CP77" s="231"/>
      <c r="CQ77" s="231"/>
      <c r="CR77" s="231"/>
      <c r="CS77" s="231"/>
      <c r="CT77" s="231"/>
      <c r="CU77" s="231"/>
      <c r="CV77" s="231"/>
      <c r="CW77" s="231"/>
      <c r="CX77" s="231"/>
      <c r="CY77" s="231"/>
      <c r="CZ77" s="231"/>
      <c r="DA77" s="231"/>
      <c r="DB77" s="231"/>
      <c r="DC77" s="231"/>
      <c r="DD77" s="231"/>
      <c r="DE77" s="231"/>
      <c r="DF77" s="231"/>
      <c r="DG77" s="231"/>
      <c r="DH77" s="231"/>
      <c r="DI77" s="231"/>
      <c r="DJ77" s="231"/>
      <c r="DK77" s="231"/>
      <c r="DL77" s="231"/>
      <c r="DM77" s="231"/>
      <c r="DN77" s="231"/>
      <c r="DO77" s="231"/>
      <c r="DP77" s="231"/>
      <c r="DQ77" s="231"/>
      <c r="DR77" s="231"/>
      <c r="DS77" s="231"/>
      <c r="DT77" s="231"/>
      <c r="DU77" s="231"/>
      <c r="DV77" s="231"/>
      <c r="DW77" s="231"/>
      <c r="DX77" s="231"/>
      <c r="DY77" s="231"/>
      <c r="DZ77" s="231"/>
      <c r="EA77" s="231"/>
      <c r="EB77" s="231"/>
      <c r="EC77" s="231"/>
      <c r="ED77" s="231"/>
      <c r="EE77" s="231"/>
      <c r="EF77" s="231"/>
      <c r="EG77" s="231"/>
      <c r="EH77" s="231"/>
      <c r="EI77" s="231"/>
      <c r="EJ77" s="231"/>
      <c r="EK77" s="231"/>
      <c r="EL77" s="231"/>
      <c r="EM77" s="231"/>
      <c r="EN77" s="231"/>
      <c r="EO77" s="231"/>
      <c r="EP77" s="231"/>
      <c r="EQ77" s="231"/>
      <c r="ER77" s="231"/>
      <c r="ES77" s="231"/>
      <c r="ET77" s="231"/>
      <c r="EU77" s="231"/>
      <c r="EV77" s="231"/>
      <c r="EW77" s="231"/>
      <c r="EX77" s="231"/>
      <c r="EY77" s="231"/>
      <c r="EZ77" s="231"/>
      <c r="FA77" s="231"/>
      <c r="FB77" s="231"/>
      <c r="FC77" s="231"/>
      <c r="FD77" s="231"/>
      <c r="FE77" s="231"/>
      <c r="FF77" s="231"/>
      <c r="FG77" s="231"/>
      <c r="FH77" s="231"/>
      <c r="FI77" s="231"/>
      <c r="FJ77" s="231"/>
      <c r="FK77" s="231"/>
      <c r="FL77" s="231"/>
      <c r="FM77" s="231"/>
      <c r="FN77" s="231"/>
      <c r="FO77" s="231"/>
      <c r="FP77" s="231"/>
      <c r="FQ77" s="231"/>
      <c r="FR77" s="231"/>
      <c r="FS77" s="231"/>
      <c r="FT77" s="231"/>
      <c r="FU77" s="231"/>
      <c r="FV77" s="231"/>
      <c r="FW77" s="231"/>
      <c r="FX77" s="231"/>
      <c r="FY77" s="231"/>
      <c r="FZ77" s="231"/>
      <c r="GA77" s="231"/>
      <c r="GB77" s="231"/>
      <c r="GC77" s="231"/>
      <c r="GD77" s="231"/>
      <c r="GE77" s="231"/>
      <c r="GF77" s="231"/>
      <c r="GG77" s="231"/>
      <c r="GH77" s="231"/>
      <c r="GI77" s="231"/>
      <c r="GJ77" s="231"/>
      <c r="GK77" s="231"/>
      <c r="GL77" s="231"/>
      <c r="GM77" s="231"/>
      <c r="GN77" s="231"/>
      <c r="GO77" s="231"/>
      <c r="GP77" s="231"/>
      <c r="GQ77" s="231"/>
      <c r="GR77" s="231"/>
      <c r="GS77" s="231"/>
      <c r="GT77" s="231"/>
      <c r="GU77" s="231"/>
      <c r="GV77" s="231"/>
      <c r="GW77" s="231"/>
      <c r="GX77" s="231"/>
      <c r="GY77" s="231"/>
      <c r="GZ77" s="231"/>
      <c r="HA77" s="231"/>
      <c r="HB77" s="231"/>
      <c r="HC77" s="231"/>
      <c r="HD77" s="231"/>
      <c r="HE77" s="231"/>
      <c r="HF77" s="231"/>
      <c r="HG77" s="231"/>
      <c r="HH77" s="231"/>
      <c r="HI77" s="231"/>
      <c r="HJ77" s="231"/>
      <c r="HK77" s="231"/>
      <c r="HL77" s="231"/>
      <c r="HM77" s="231"/>
      <c r="HN77" s="231"/>
      <c r="HO77" s="231"/>
      <c r="HP77" s="231"/>
      <c r="HQ77" s="231"/>
      <c r="HR77" s="231"/>
      <c r="HS77" s="231"/>
      <c r="HT77" s="231"/>
      <c r="HU77" s="231"/>
      <c r="HV77" s="231"/>
      <c r="HW77" s="231"/>
      <c r="HX77" s="231"/>
      <c r="HY77" s="231"/>
      <c r="HZ77" s="231"/>
      <c r="IA77" s="231"/>
      <c r="IB77" s="231"/>
      <c r="IC77" s="231"/>
      <c r="ID77" s="231"/>
      <c r="IE77" s="231"/>
      <c r="IF77" s="231"/>
      <c r="IG77" s="231"/>
      <c r="IH77" s="231"/>
      <c r="II77" s="231"/>
      <c r="IJ77" s="231"/>
      <c r="IK77" s="231"/>
      <c r="IL77" s="231"/>
      <c r="IM77" s="231"/>
      <c r="IN77" s="231"/>
      <c r="IO77" s="231"/>
      <c r="IP77" s="231"/>
      <c r="IQ77" s="231"/>
      <c r="IR77" s="231"/>
      <c r="IS77" s="231"/>
      <c r="IT77" s="231"/>
      <c r="IU77" s="231"/>
      <c r="IV77" s="231"/>
      <c r="IW77" s="231"/>
    </row>
    <row r="78" customFormat="false" ht="12.75" hidden="false" customHeight="false" outlineLevel="0" collapsed="false">
      <c r="A78" s="382" t="s">
        <v>114</v>
      </c>
      <c r="B78" s="383" t="n">
        <f aca="false">(B22+B25+B29)</f>
        <v>60</v>
      </c>
      <c r="C78" s="383" t="n">
        <f aca="false">(C22+C25+C29)</f>
        <v>50</v>
      </c>
      <c r="D78" s="383" t="n">
        <f aca="false">(D22+D25+D29)</f>
        <v>50</v>
      </c>
      <c r="E78" s="383" t="n">
        <f aca="false">(E22+E25+E29)</f>
        <v>50</v>
      </c>
      <c r="F78" s="383" t="n">
        <f aca="false">(F22+F25+F29)</f>
        <v>50</v>
      </c>
      <c r="G78" s="383" t="n">
        <f aca="false">(G22+G25+G29)</f>
        <v>50</v>
      </c>
      <c r="H78" s="383" t="n">
        <f aca="false">(H22+H25+H29)</f>
        <v>50</v>
      </c>
      <c r="I78" s="383" t="n">
        <f aca="false">(I22+I25+I29)</f>
        <v>50</v>
      </c>
      <c r="J78" s="383" t="n">
        <f aca="false">(J22+J25+J29)</f>
        <v>50</v>
      </c>
      <c r="K78" s="383" t="n">
        <f aca="false">(K22+K25+K29)</f>
        <v>50</v>
      </c>
      <c r="L78" s="383" t="n">
        <f aca="false">(L22+L25+L29)</f>
        <v>50</v>
      </c>
      <c r="M78" s="383" t="n">
        <f aca="false">(M22+M25+M29)</f>
        <v>50</v>
      </c>
      <c r="N78" s="383" t="n">
        <f aca="false">(N22+N25+N29)</f>
        <v>50</v>
      </c>
      <c r="O78" s="383" t="n">
        <f aca="false">(O22+O25+O29)</f>
        <v>50</v>
      </c>
      <c r="P78" s="383" t="n">
        <f aca="false">(P22+P25+P29)</f>
        <v>50</v>
      </c>
      <c r="Q78" s="383" t="n">
        <f aca="false">(Q22+Q25+Q29)</f>
        <v>50</v>
      </c>
      <c r="R78" s="383" t="n">
        <f aca="false">(R22+R25+R29)</f>
        <v>30</v>
      </c>
      <c r="S78" s="383" t="n">
        <f aca="false">(S22+S25+S29)</f>
        <v>30</v>
      </c>
      <c r="T78" s="383" t="n">
        <f aca="false">(T22+T25+T29)</f>
        <v>80</v>
      </c>
      <c r="U78" s="383" t="n">
        <f aca="false">(U22+U25+U29)</f>
        <v>80</v>
      </c>
      <c r="V78" s="383" t="n">
        <f aca="false">(V22+V25+V29)</f>
        <v>80</v>
      </c>
      <c r="W78" s="383" t="n">
        <f aca="false">(W22+W25+W29)</f>
        <v>80</v>
      </c>
      <c r="X78" s="383" t="n">
        <f aca="false">(X22+X25+X29)</f>
        <v>70</v>
      </c>
      <c r="Y78" s="383" t="n">
        <f aca="false">(Y22+Y25+Y29)</f>
        <v>80</v>
      </c>
      <c r="Z78" s="231"/>
      <c r="AA78" s="230"/>
    </row>
    <row r="79" customFormat="false" ht="12.75" hidden="false" customHeight="false" outlineLevel="0" collapsed="false">
      <c r="A79" s="382" t="s">
        <v>115</v>
      </c>
      <c r="B79" s="384" t="e">
        <f aca="false" t="array" ref="B79:B79">IF(SUM(#REF!)=0,0,SUM(#REF!*#REF!)/SUM(#REF!))</f>
        <v>#REF!</v>
      </c>
      <c r="C79" s="384" t="e">
        <f aca="false" t="array" ref="C79:C79">IF(SUM(#REF!)=0,0,SUM(#REF!*#REF!)/SUM(#REF!))</f>
        <v>#REF!</v>
      </c>
      <c r="D79" s="384" t="e">
        <f aca="false" t="array" ref="D79:D79">IF(SUM(#REF!)=0,0,SUM(#REF!*#REF!)/SUM(#REF!))</f>
        <v>#REF!</v>
      </c>
      <c r="E79" s="384" t="e">
        <f aca="false" t="array" ref="E79:E79">IF(SUM(#REF!)=0,0,SUM(#REF!*#REF!)/SUM(#REF!))</f>
        <v>#REF!</v>
      </c>
      <c r="F79" s="384" t="e">
        <f aca="false">IF(SUM(#REF!)=0,0,SUM(#REF!*#REF!)/SUM(#REF!))</f>
        <v>#REF!</v>
      </c>
      <c r="G79" s="384" t="e">
        <f aca="false" t="array" ref="G79:G79">IF(SUM(#REF!)=0,0,SUM(#REF!*#REF!)/SUM(#REF!))</f>
        <v>#REF!</v>
      </c>
      <c r="H79" s="384" t="e">
        <f aca="false" t="array" ref="H79:H79">IF(SUM(#REF!)=0,0,SUM(#REF!*#REF!)/SUM(#REF!))</f>
        <v>#REF!</v>
      </c>
      <c r="I79" s="384" t="e">
        <f aca="false" t="array" ref="I79:I79">IF(SUM(#REF!)=0,0,SUM(#REF!*#REF!)/SUM(#REF!))</f>
        <v>#REF!</v>
      </c>
      <c r="J79" s="384" t="e">
        <f aca="false" t="array" ref="J79:J79">IF(SUM(#REF!)=0,0,SUM(#REF!*#REF!)/SUM(#REF!))</f>
        <v>#REF!</v>
      </c>
      <c r="K79" s="384" t="e">
        <f aca="false" t="array" ref="K79:K79">IF(SUM(#REF!)=0,0,SUM(#REF!*#REF!)/SUM(#REF!))</f>
        <v>#REF!</v>
      </c>
      <c r="L79" s="384" t="e">
        <f aca="false" t="array" ref="L79:L79">IF(SUM(#REF!)=0,0,SUM(#REF!*#REF!)/SUM(#REF!))</f>
        <v>#REF!</v>
      </c>
      <c r="M79" s="384" t="e">
        <f aca="false" t="array" ref="M79:M79">IF(SUM(#REF!)=0,0,SUM(#REF!*#REF!)/SUM(#REF!))</f>
        <v>#REF!</v>
      </c>
      <c r="N79" s="384" t="e">
        <f aca="false" t="array" ref="N79:N79">IF(SUM(#REF!)=0,0,SUM(#REF!*#REF!)/SUM(#REF!))</f>
        <v>#REF!</v>
      </c>
      <c r="O79" s="384" t="e">
        <f aca="false" t="array" ref="O79:O79">IF(SUM(#REF!)=0,0,SUM(#REF!*#REF!)/SUM(#REF!))</f>
        <v>#REF!</v>
      </c>
      <c r="P79" s="384" t="e">
        <f aca="false" t="array" ref="P79:P79">IF(SUM(#REF!)=0,0,SUM(#REF!*#REF!)/SUM(#REF!))</f>
        <v>#REF!</v>
      </c>
      <c r="Q79" s="384" t="e">
        <f aca="false" t="array" ref="Q79:Q79">IF(SUM(#REF!)=0,0,SUM(#REF!*#REF!)/SUM(#REF!))</f>
        <v>#REF!</v>
      </c>
      <c r="R79" s="384" t="e">
        <f aca="false" t="array" ref="R79:R79">IF(SUM(#REF!)=0,0,SUM(#REF!*#REF!)/SUM(#REF!))</f>
        <v>#REF!</v>
      </c>
      <c r="S79" s="384" t="e">
        <f aca="false" t="array" ref="S79:S79">IF(SUM(#REF!)=0,0,SUM(#REF!*#REF!)/SUM(#REF!))</f>
        <v>#REF!</v>
      </c>
      <c r="T79" s="384" t="e">
        <f aca="false" t="array" ref="T79:T79">IF(SUM(#REF!)=0,0,SUM(#REF!*#REF!)/SUM(#REF!))</f>
        <v>#REF!</v>
      </c>
      <c r="U79" s="384" t="e">
        <f aca="false" t="array" ref="U79:U79">IF(SUM(#REF!)=0,0,SUM(#REF!*#REF!)/SUM(#REF!))</f>
        <v>#REF!</v>
      </c>
      <c r="V79" s="384" t="e">
        <f aca="false" t="array" ref="V79:V79">IF(SUM(#REF!)=0,0,SUM(#REF!*#REF!)/SUM(#REF!))</f>
        <v>#REF!</v>
      </c>
      <c r="W79" s="384" t="e">
        <f aca="false" t="array" ref="W79:W79">IF(SUM(#REF!)=0,0,SUM(#REF!*#REF!)/SUM(#REF!))</f>
        <v>#REF!</v>
      </c>
      <c r="X79" s="384" t="e">
        <f aca="false" t="array" ref="X79:X79">IF(SUM(#REF!)=0,0,SUM(#REF!*#REF!)/SUM(#REF!))</f>
        <v>#REF!</v>
      </c>
      <c r="Y79" s="384" t="e">
        <f aca="false" t="array" ref="Y79:Y79">IF(SUM(#REF!)=0,0,SUM(#REF!*#REF!)/SUM(#REF!))</f>
        <v>#REF!</v>
      </c>
      <c r="Z79" s="231"/>
      <c r="AA79" s="230"/>
    </row>
    <row r="80" customFormat="false" ht="12.75" hidden="false" customHeight="false" outlineLevel="0" collapsed="false">
      <c r="A80" s="382" t="s">
        <v>116</v>
      </c>
      <c r="B80" s="385" t="n">
        <f aca="false">Deals!AD123</f>
        <v>0</v>
      </c>
      <c r="C80" s="386" t="e">
        <f aca="false">SUM(#REF!)</f>
        <v>#REF!</v>
      </c>
      <c r="D80" s="386" t="e">
        <f aca="false">SUM(#REF!)</f>
        <v>#REF!</v>
      </c>
      <c r="E80" s="386" t="e">
        <f aca="false">SUM(#REF!)</f>
        <v>#REF!</v>
      </c>
      <c r="F80" s="386" t="e">
        <f aca="false">SUM(#REF!)</f>
        <v>#REF!</v>
      </c>
      <c r="G80" s="386" t="e">
        <f aca="false">SUM(#REF!)</f>
        <v>#REF!</v>
      </c>
      <c r="H80" s="386" t="e">
        <f aca="false">SUM(#REF!)</f>
        <v>#REF!</v>
      </c>
      <c r="I80" s="386" t="e">
        <f aca="false">SUM(#REF!)</f>
        <v>#REF!</v>
      </c>
      <c r="J80" s="386" t="e">
        <f aca="false">SUM(#REF!)</f>
        <v>#REF!</v>
      </c>
      <c r="K80" s="386" t="e">
        <f aca="false">SUM(#REF!)</f>
        <v>#REF!</v>
      </c>
      <c r="L80" s="386" t="e">
        <f aca="false">SUM(#REF!)</f>
        <v>#REF!</v>
      </c>
      <c r="M80" s="386" t="e">
        <f aca="false">SUM(#REF!)</f>
        <v>#REF!</v>
      </c>
      <c r="N80" s="386" t="e">
        <f aca="false">SUM(#REF!)</f>
        <v>#REF!</v>
      </c>
      <c r="O80" s="386" t="e">
        <f aca="false">SUM(#REF!)</f>
        <v>#REF!</v>
      </c>
      <c r="P80" s="386" t="e">
        <f aca="false">SUM(#REF!)</f>
        <v>#REF!</v>
      </c>
      <c r="Q80" s="386" t="e">
        <f aca="false">SUM(#REF!)</f>
        <v>#REF!</v>
      </c>
      <c r="R80" s="386" t="e">
        <f aca="false">SUM(#REF!)</f>
        <v>#REF!</v>
      </c>
      <c r="S80" s="386" t="e">
        <f aca="false">SUM(#REF!)</f>
        <v>#REF!</v>
      </c>
      <c r="T80" s="386" t="e">
        <f aca="false">SUM(#REF!)</f>
        <v>#REF!</v>
      </c>
      <c r="U80" s="386" t="e">
        <f aca="false">SUM(#REF!)</f>
        <v>#REF!</v>
      </c>
      <c r="V80" s="386" t="e">
        <f aca="false">SUM(#REF!)</f>
        <v>#REF!</v>
      </c>
      <c r="W80" s="386" t="e">
        <f aca="false">SUM(#REF!)</f>
        <v>#REF!</v>
      </c>
      <c r="X80" s="386" t="e">
        <f aca="false">SUM(#REF!)</f>
        <v>#REF!</v>
      </c>
      <c r="Y80" s="386" t="e">
        <f aca="false">SUM(#REF!)</f>
        <v>#REF!</v>
      </c>
      <c r="Z80" s="231"/>
      <c r="AA80" s="230"/>
    </row>
    <row r="81" customFormat="false" ht="12.75" hidden="false" customHeight="false" outlineLevel="0" collapsed="false">
      <c r="A81" s="382" t="s">
        <v>117</v>
      </c>
      <c r="B81" s="387" t="e">
        <f aca="false" t="array" ref="B81:B81">IF(SUM(#REF!)=0,0,SUM(#REF!*#REF!)/SUM(#REF!))</f>
        <v>#REF!</v>
      </c>
      <c r="C81" s="387" t="e">
        <f aca="false" t="array" ref="C81:C81">IF(SUM(#REF!)=0,0,SUM(#REF!*#REF!)/SUM(#REF!))</f>
        <v>#REF!</v>
      </c>
      <c r="D81" s="387" t="e">
        <f aca="false" t="array" ref="D81:D81">IF(SUM(#REF!)=0,0,SUM(#REF!*#REF!)/SUM(#REF!))</f>
        <v>#REF!</v>
      </c>
      <c r="E81" s="387" t="e">
        <f aca="false" t="array" ref="E81:E81">IF(SUM(#REF!)=0,0,SUM(#REF!*#REF!)/SUM(#REF!))</f>
        <v>#REF!</v>
      </c>
      <c r="F81" s="387" t="e">
        <f aca="false" t="array" ref="F81:F81">IF(SUM(#REF!)=0,0,SUM(#REF!*#REF!)/SUM(#REF!))</f>
        <v>#REF!</v>
      </c>
      <c r="G81" s="387" t="e">
        <f aca="false" t="array" ref="G81:G81">IF(SUM(#REF!)=0,0,SUM(#REF!*#REF!)/SUM(#REF!))</f>
        <v>#REF!</v>
      </c>
      <c r="H81" s="387" t="e">
        <f aca="false" t="array" ref="H81:H81">IF(SUM(#REF!)=0,0,SUM(#REF!*#REF!)/SUM(#REF!))</f>
        <v>#REF!</v>
      </c>
      <c r="I81" s="387" t="e">
        <f aca="false" t="array" ref="I81:I81">IF(SUM(#REF!)=0,0,SUM(#REF!*#REF!)/SUM(#REF!))</f>
        <v>#REF!</v>
      </c>
      <c r="J81" s="387" t="e">
        <f aca="false" t="array" ref="J81:J81">IF(SUM(#REF!)=0,0,SUM(#REF!*#REF!)/SUM(#REF!))</f>
        <v>#REF!</v>
      </c>
      <c r="K81" s="387" t="e">
        <f aca="false" t="array" ref="K81:K81">IF(SUM(#REF!)=0,0,SUM(#REF!*#REF!)/SUM(#REF!))</f>
        <v>#REF!</v>
      </c>
      <c r="L81" s="387" t="e">
        <f aca="false" t="array" ref="L81:L81">IF(SUM(#REF!)=0,0,SUM(#REF!*#REF!)/SUM(#REF!))</f>
        <v>#REF!</v>
      </c>
      <c r="M81" s="387" t="e">
        <f aca="false" t="array" ref="M81:M81">IF(SUM(#REF!)=0,0,SUM(#REF!*#REF!)/SUM(#REF!))</f>
        <v>#REF!</v>
      </c>
      <c r="N81" s="387" t="e">
        <f aca="false" t="array" ref="N81:N81">IF(SUM(#REF!)=0,0,SUM(#REF!*#REF!)/SUM(#REF!))</f>
        <v>#REF!</v>
      </c>
      <c r="O81" s="387" t="e">
        <f aca="false" t="array" ref="O81:O81">IF(SUM(#REF!)=0,0,SUM(#REF!*#REF!)/SUM(#REF!))</f>
        <v>#REF!</v>
      </c>
      <c r="P81" s="384" t="e">
        <f aca="false" t="array" ref="P81:P81">IF(SUM(#REF!)=0,0,SUM(#REF!*#REF!)/SUM(#REF!))</f>
        <v>#REF!</v>
      </c>
      <c r="Q81" s="387" t="e">
        <f aca="false" t="array" ref="Q81:Q81">IF(SUM(#REF!)=0,0,SUM(#REF!*#REF!)/SUM(#REF!))</f>
        <v>#REF!</v>
      </c>
      <c r="R81" s="387" t="e">
        <f aca="false" t="array" ref="R81:R81">IF(SUM(#REF!)=0,0,SUM(#REF!*#REF!)/SUM(#REF!))</f>
        <v>#REF!</v>
      </c>
      <c r="S81" s="387" t="e">
        <f aca="false" t="array" ref="S81:S81">IF(SUM(#REF!)=0,0,SUM(#REF!*#REF!)/SUM(#REF!))</f>
        <v>#REF!</v>
      </c>
      <c r="T81" s="387" t="e">
        <f aca="false" t="array" ref="T81:T81">IF(SUM(#REF!)=0,0,SUM(#REF!*#REF!)/SUM(#REF!))</f>
        <v>#REF!</v>
      </c>
      <c r="U81" s="387" t="e">
        <f aca="false" t="array" ref="U81:U81">IF(SUM(#REF!)=0,0,SUM(#REF!*#REF!)/SUM(#REF!))</f>
        <v>#REF!</v>
      </c>
      <c r="V81" s="387" t="e">
        <f aca="false" t="array" ref="V81:V81">IF(SUM(#REF!)=0,0,SUM(#REF!*#REF!)/SUM(#REF!))</f>
        <v>#REF!</v>
      </c>
      <c r="W81" s="387" t="e">
        <f aca="false" t="array" ref="W81:W81">IF(SUM(#REF!)=0,0,SUM(#REF!*#REF!)/SUM(#REF!))</f>
        <v>#REF!</v>
      </c>
      <c r="X81" s="387" t="e">
        <f aca="false" t="array" ref="X81:X81">IF(SUM(#REF!)=0,0,SUM(#REF!*#REF!)/SUM(#REF!))</f>
        <v>#REF!</v>
      </c>
      <c r="Y81" s="387" t="e">
        <f aca="false" t="array" ref="Y81:Y81">IF(SUM(#REF!)=0,0,SUM(#REF!*#REF!)/SUM(#REF!))</f>
        <v>#REF!</v>
      </c>
      <c r="Z81" s="231"/>
      <c r="AA81" s="230"/>
    </row>
    <row r="82" customFormat="false" ht="12.75" hidden="false" customHeight="false" outlineLevel="0" collapsed="false">
      <c r="A82" s="388"/>
      <c r="B82" s="389" t="s">
        <v>118</v>
      </c>
      <c r="C82" s="389" t="s">
        <v>119</v>
      </c>
      <c r="D82" s="390"/>
      <c r="E82" s="390"/>
      <c r="F82" s="390"/>
      <c r="G82" s="390"/>
      <c r="H82" s="390"/>
      <c r="I82" s="390"/>
      <c r="J82" s="390"/>
      <c r="K82" s="390"/>
      <c r="L82" s="390"/>
      <c r="M82" s="390"/>
      <c r="N82" s="390"/>
      <c r="O82" s="390"/>
      <c r="P82" s="390"/>
      <c r="Q82" s="390"/>
      <c r="R82" s="390"/>
      <c r="S82" s="390"/>
      <c r="T82" s="390"/>
      <c r="U82" s="390"/>
      <c r="V82" s="390"/>
      <c r="W82" s="390"/>
      <c r="X82" s="390"/>
      <c r="Y82" s="390"/>
      <c r="Z82" s="375"/>
      <c r="AA82" s="374"/>
      <c r="AB82" s="391"/>
      <c r="AC82" s="391"/>
      <c r="AD82" s="391"/>
      <c r="AE82" s="391"/>
      <c r="AF82" s="391"/>
      <c r="AG82" s="391"/>
      <c r="AH82" s="391"/>
      <c r="AI82" s="391"/>
      <c r="AJ82" s="391"/>
      <c r="AK82" s="391"/>
      <c r="AL82" s="391"/>
      <c r="AM82" s="391"/>
      <c r="AN82" s="391"/>
      <c r="AO82" s="391"/>
      <c r="AP82" s="391"/>
      <c r="AQ82" s="391"/>
      <c r="AR82" s="391"/>
      <c r="AS82" s="391"/>
      <c r="AT82" s="391"/>
      <c r="AU82" s="391"/>
      <c r="AV82" s="391"/>
      <c r="AW82" s="391"/>
      <c r="AX82" s="391"/>
      <c r="AY82" s="391"/>
      <c r="AZ82" s="391"/>
      <c r="BA82" s="391"/>
      <c r="BB82" s="391"/>
      <c r="BC82" s="391"/>
      <c r="BD82" s="391"/>
      <c r="BE82" s="391"/>
      <c r="BF82" s="391"/>
      <c r="BG82" s="391"/>
      <c r="BH82" s="391"/>
      <c r="BI82" s="391"/>
      <c r="BJ82" s="391"/>
      <c r="BK82" s="391"/>
      <c r="BL82" s="391"/>
      <c r="BM82" s="391"/>
      <c r="BN82" s="391"/>
      <c r="BO82" s="391"/>
      <c r="BP82" s="391"/>
      <c r="BQ82" s="391"/>
      <c r="BR82" s="391"/>
      <c r="BS82" s="391"/>
      <c r="BT82" s="391"/>
      <c r="BU82" s="391"/>
      <c r="BV82" s="391"/>
      <c r="BW82" s="391"/>
      <c r="BX82" s="391"/>
      <c r="BY82" s="391"/>
      <c r="BZ82" s="391"/>
      <c r="CA82" s="391"/>
      <c r="CB82" s="391"/>
      <c r="CC82" s="391"/>
      <c r="CD82" s="391"/>
      <c r="CE82" s="391"/>
      <c r="CF82" s="391"/>
      <c r="CG82" s="391"/>
      <c r="CH82" s="391"/>
      <c r="CI82" s="391"/>
      <c r="CJ82" s="391"/>
      <c r="CK82" s="391"/>
      <c r="CL82" s="391"/>
      <c r="CM82" s="391"/>
      <c r="CN82" s="391"/>
      <c r="CO82" s="391"/>
      <c r="CP82" s="391"/>
      <c r="CQ82" s="391"/>
      <c r="CR82" s="391"/>
      <c r="CS82" s="391"/>
      <c r="CT82" s="391"/>
      <c r="CU82" s="391"/>
      <c r="CV82" s="391"/>
      <c r="CW82" s="391"/>
      <c r="CX82" s="391"/>
      <c r="CY82" s="391"/>
      <c r="CZ82" s="391"/>
      <c r="DA82" s="391"/>
      <c r="DB82" s="391"/>
      <c r="DC82" s="391"/>
      <c r="DD82" s="391"/>
      <c r="DE82" s="391"/>
      <c r="DF82" s="391"/>
      <c r="DG82" s="391"/>
      <c r="DH82" s="391"/>
      <c r="DI82" s="391"/>
      <c r="DJ82" s="391"/>
      <c r="DK82" s="391"/>
      <c r="DL82" s="391"/>
      <c r="DM82" s="391"/>
      <c r="DN82" s="391"/>
      <c r="DO82" s="391"/>
      <c r="DP82" s="391"/>
      <c r="DQ82" s="391"/>
      <c r="DR82" s="391"/>
      <c r="DS82" s="391"/>
      <c r="DT82" s="391"/>
      <c r="DU82" s="391"/>
      <c r="DV82" s="391"/>
      <c r="DW82" s="391"/>
      <c r="DX82" s="391"/>
      <c r="DY82" s="391"/>
      <c r="DZ82" s="391"/>
      <c r="EA82" s="391"/>
      <c r="EB82" s="391"/>
      <c r="EC82" s="391"/>
      <c r="ED82" s="391"/>
      <c r="EE82" s="391"/>
      <c r="EF82" s="391"/>
      <c r="EG82" s="391"/>
      <c r="EH82" s="391"/>
      <c r="EI82" s="391"/>
      <c r="EJ82" s="391"/>
      <c r="EK82" s="391"/>
      <c r="EL82" s="391"/>
      <c r="EM82" s="391"/>
      <c r="EN82" s="391"/>
      <c r="EO82" s="391"/>
      <c r="EP82" s="391"/>
      <c r="EQ82" s="391"/>
      <c r="ER82" s="391"/>
      <c r="ES82" s="391"/>
      <c r="ET82" s="391"/>
      <c r="EU82" s="391"/>
      <c r="EV82" s="391"/>
      <c r="EW82" s="391"/>
      <c r="EX82" s="391"/>
      <c r="EY82" s="391"/>
      <c r="EZ82" s="391"/>
      <c r="FA82" s="391"/>
      <c r="FB82" s="391"/>
      <c r="FC82" s="391"/>
      <c r="FD82" s="391"/>
      <c r="FE82" s="391"/>
      <c r="FF82" s="391"/>
      <c r="FG82" s="391"/>
      <c r="FH82" s="391"/>
      <c r="FI82" s="391"/>
      <c r="FJ82" s="391"/>
      <c r="FK82" s="391"/>
      <c r="FL82" s="391"/>
      <c r="FM82" s="391"/>
      <c r="FN82" s="391"/>
      <c r="FO82" s="391"/>
      <c r="FP82" s="391"/>
      <c r="FQ82" s="391"/>
      <c r="FR82" s="391"/>
      <c r="FS82" s="391"/>
      <c r="FT82" s="391"/>
      <c r="FU82" s="391"/>
      <c r="FV82" s="391"/>
      <c r="FW82" s="391"/>
      <c r="FX82" s="391"/>
      <c r="FY82" s="391"/>
      <c r="FZ82" s="391"/>
      <c r="GA82" s="391"/>
      <c r="GB82" s="391"/>
      <c r="GC82" s="391"/>
      <c r="GD82" s="391"/>
      <c r="GE82" s="391"/>
      <c r="GF82" s="391"/>
      <c r="GG82" s="391"/>
      <c r="GH82" s="391"/>
      <c r="GI82" s="391"/>
      <c r="GJ82" s="391"/>
      <c r="GK82" s="391"/>
      <c r="GL82" s="391"/>
      <c r="GM82" s="391"/>
      <c r="GN82" s="391"/>
      <c r="GO82" s="391"/>
      <c r="GP82" s="391"/>
      <c r="GQ82" s="391"/>
      <c r="GR82" s="391"/>
      <c r="GS82" s="391"/>
      <c r="GT82" s="391"/>
      <c r="GU82" s="391"/>
      <c r="GV82" s="391"/>
      <c r="GW82" s="391"/>
      <c r="GX82" s="391"/>
      <c r="GY82" s="391"/>
      <c r="GZ82" s="391"/>
      <c r="HA82" s="391"/>
      <c r="HB82" s="391"/>
      <c r="HC82" s="391"/>
      <c r="HD82" s="391"/>
      <c r="HE82" s="391"/>
      <c r="HF82" s="391"/>
      <c r="HG82" s="391"/>
      <c r="HH82" s="391"/>
      <c r="HI82" s="391"/>
      <c r="HJ82" s="391"/>
      <c r="HK82" s="391"/>
      <c r="HL82" s="391"/>
      <c r="HM82" s="391"/>
      <c r="HN82" s="391"/>
      <c r="HO82" s="391"/>
      <c r="HP82" s="391"/>
      <c r="HQ82" s="391"/>
      <c r="HR82" s="391"/>
      <c r="HS82" s="391"/>
      <c r="HT82" s="391"/>
      <c r="HU82" s="391"/>
      <c r="HV82" s="391"/>
      <c r="HW82" s="391"/>
      <c r="HX82" s="391"/>
      <c r="HY82" s="391"/>
      <c r="HZ82" s="391"/>
      <c r="IA82" s="391"/>
      <c r="IB82" s="391"/>
      <c r="IC82" s="391"/>
      <c r="ID82" s="391"/>
      <c r="IE82" s="391"/>
      <c r="IF82" s="391"/>
      <c r="IG82" s="391"/>
      <c r="IH82" s="391"/>
      <c r="II82" s="391"/>
      <c r="IJ82" s="391"/>
      <c r="IK82" s="391"/>
      <c r="IL82" s="391"/>
      <c r="IM82" s="391"/>
      <c r="IN82" s="391"/>
      <c r="IO82" s="391"/>
      <c r="IP82" s="391"/>
      <c r="IQ82" s="391"/>
      <c r="IR82" s="391"/>
      <c r="IS82" s="391"/>
      <c r="IT82" s="391"/>
      <c r="IU82" s="391"/>
      <c r="IV82" s="391"/>
      <c r="IW82" s="391"/>
    </row>
    <row r="83" customFormat="false" ht="12.75" hidden="false" customHeight="false" outlineLevel="0" collapsed="false">
      <c r="A83" s="382" t="s">
        <v>120</v>
      </c>
      <c r="B83" s="386" t="n">
        <f aca="false">SUM(B78:Y78)</f>
        <v>1340</v>
      </c>
      <c r="C83" s="384"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1"/>
      <c r="AA83" s="230"/>
    </row>
    <row r="84" customFormat="false" ht="12.75" hidden="false" customHeight="false" outlineLevel="0" collapsed="false">
      <c r="A84" s="382" t="s">
        <v>121</v>
      </c>
      <c r="B84" s="386" t="e">
        <f aca="false">SUM(B80:Y80)</f>
        <v>#REF!</v>
      </c>
      <c r="C84" s="384"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1"/>
      <c r="AA84" s="230"/>
    </row>
    <row r="85" customFormat="false" ht="13.5" hidden="false" customHeight="false" outlineLevel="0" collapsed="false">
      <c r="A85" s="382"/>
      <c r="Z85" s="231"/>
      <c r="AA85" s="230"/>
    </row>
    <row r="86" customFormat="false" ht="12.75" hidden="false" customHeight="false" outlineLevel="0" collapsed="false">
      <c r="A86" s="382"/>
      <c r="X86" s="392"/>
      <c r="Y86" s="393" t="s">
        <v>122</v>
      </c>
      <c r="Z86" s="394" t="e">
        <f aca="false">SUM(Z89,Z92,Z95,Z98,Z101,Z105,Z110,Z115,Z120,Z125,Z130,Z135,Z140,Z145,Z150,Z155,Z160)</f>
        <v>#VALUE!</v>
      </c>
    </row>
    <row r="87" customFormat="false" ht="12.75" hidden="false" customHeight="false" outlineLevel="0" collapsed="false">
      <c r="X87" s="395"/>
      <c r="Y87" s="396" t="s">
        <v>123</v>
      </c>
      <c r="Z87" s="397" t="e">
        <f aca="false">SUM(Z90,Z93,Z96,Z99,Z102,Z107,Z112,Z117,Z122,Z127,Z132,Z137,Z142,Z147,Z152,Z157,Z162)</f>
        <v>#VALUE!</v>
      </c>
    </row>
    <row r="88" customFormat="false" ht="13.5" hidden="false" customHeight="false" outlineLevel="0" collapsed="false">
      <c r="A88" s="205" t="s">
        <v>124</v>
      </c>
      <c r="X88" s="398"/>
      <c r="Y88" s="399" t="s">
        <v>125</v>
      </c>
      <c r="Z88" s="400" t="e">
        <f aca="false">Z86-Z87</f>
        <v>#VALUE!</v>
      </c>
    </row>
    <row r="89" customFormat="false" ht="12.75" hidden="false" customHeight="false" outlineLevel="0" collapsed="false">
      <c r="A89" s="401" t="str">
        <f aca="false">Economics!A28</f>
        <v>4 Corners Unit 4</v>
      </c>
      <c r="B89" s="402" t="n">
        <f aca="false">B56</f>
        <v>91</v>
      </c>
      <c r="C89" s="402" t="n">
        <f aca="false">C56</f>
        <v>91</v>
      </c>
      <c r="D89" s="402" t="n">
        <f aca="false">D56</f>
        <v>66</v>
      </c>
      <c r="E89" s="402" t="n">
        <f aca="false">E56</f>
        <v>66</v>
      </c>
      <c r="F89" s="402" t="n">
        <f aca="false">F56</f>
        <v>66</v>
      </c>
      <c r="G89" s="402" t="n">
        <f aca="false">G56</f>
        <v>41</v>
      </c>
      <c r="H89" s="402" t="n">
        <f aca="false">H56</f>
        <v>66</v>
      </c>
      <c r="I89" s="402" t="n">
        <f aca="false">I56</f>
        <v>16</v>
      </c>
      <c r="J89" s="402" t="n">
        <f aca="false">J56</f>
        <v>16</v>
      </c>
      <c r="K89" s="402" t="n">
        <f aca="false">K56</f>
        <v>41</v>
      </c>
      <c r="L89" s="402" t="n">
        <f aca="false">L56</f>
        <v>41</v>
      </c>
      <c r="M89" s="402" t="n">
        <f aca="false">M57</f>
        <v>0</v>
      </c>
      <c r="N89" s="402" t="n">
        <f aca="false">N56</f>
        <v>40</v>
      </c>
      <c r="O89" s="402" t="n">
        <f aca="false">O56</f>
        <v>20</v>
      </c>
      <c r="P89" s="402" t="n">
        <f aca="false">P56</f>
        <v>1</v>
      </c>
      <c r="Q89" s="402" t="n">
        <f aca="false">Q56</f>
        <v>0</v>
      </c>
      <c r="R89" s="402" t="n">
        <f aca="false">R56</f>
        <v>1</v>
      </c>
      <c r="S89" s="402" t="n">
        <f aca="false">S56</f>
        <v>1</v>
      </c>
      <c r="T89" s="402" t="n">
        <f aca="false">T56</f>
        <v>91</v>
      </c>
      <c r="U89" s="402" t="n">
        <f aca="false">U56</f>
        <v>91</v>
      </c>
      <c r="V89" s="402" t="n">
        <f aca="false">V56</f>
        <v>66</v>
      </c>
      <c r="W89" s="402" t="n">
        <f aca="false">W56</f>
        <v>66</v>
      </c>
      <c r="X89" s="402" t="n">
        <f aca="false">X56</f>
        <v>66</v>
      </c>
      <c r="Y89" s="402" t="n">
        <f aca="false">Y56</f>
        <v>91</v>
      </c>
      <c r="Z89" s="403" t="n">
        <f aca="false" t="array" ref="Z89:Z89">SUM(B89:Y89*Economics!F$28)</f>
        <v>14839.9888</v>
      </c>
    </row>
    <row r="90" customFormat="false" ht="12.75" hidden="false" customHeight="false" outlineLevel="0" collapsed="false">
      <c r="A90" s="404" t="s">
        <v>123</v>
      </c>
      <c r="B90" s="405" t="n">
        <v>103</v>
      </c>
      <c r="C90" s="405" t="n">
        <v>52</v>
      </c>
      <c r="D90" s="405" t="n">
        <v>2</v>
      </c>
      <c r="E90" s="405" t="n">
        <v>2</v>
      </c>
      <c r="F90" s="405" t="n">
        <v>2</v>
      </c>
      <c r="G90" s="405" t="n">
        <v>2</v>
      </c>
      <c r="H90" s="405" t="n">
        <v>52</v>
      </c>
      <c r="I90" s="405" t="n">
        <v>52</v>
      </c>
      <c r="J90" s="405" t="n">
        <v>52</v>
      </c>
      <c r="K90" s="405" t="n">
        <v>52</v>
      </c>
      <c r="L90" s="405" t="n">
        <v>103</v>
      </c>
      <c r="M90" s="405" t="n">
        <v>103</v>
      </c>
      <c r="N90" s="405" t="n">
        <v>103</v>
      </c>
      <c r="O90" s="405" t="n">
        <v>103</v>
      </c>
      <c r="P90" s="405" t="n">
        <v>103</v>
      </c>
      <c r="Q90" s="405" t="n">
        <v>103</v>
      </c>
      <c r="R90" s="405" t="n">
        <v>103</v>
      </c>
      <c r="S90" s="405" t="n">
        <v>103</v>
      </c>
      <c r="T90" s="405" t="n">
        <v>103</v>
      </c>
      <c r="U90" s="405" t="n">
        <v>103</v>
      </c>
      <c r="V90" s="405" t="n">
        <v>52</v>
      </c>
      <c r="W90" s="405" t="n">
        <v>52</v>
      </c>
      <c r="X90" s="405" t="n">
        <v>52</v>
      </c>
      <c r="Y90" s="405" t="n">
        <v>52</v>
      </c>
      <c r="Z90" s="406" t="n">
        <f aca="false" t="array" ref="Z90:Z90">SUM(B90:Y90*Economics!F$28)</f>
        <v>21037.48192</v>
      </c>
    </row>
    <row r="91" customFormat="false" ht="13.5" hidden="false" customHeight="false" outlineLevel="0" collapsed="false">
      <c r="A91" s="407" t="s">
        <v>125</v>
      </c>
      <c r="B91" s="408" t="n">
        <f aca="false">B90-B89</f>
        <v>12</v>
      </c>
      <c r="C91" s="408" t="n">
        <f aca="false">C90-C89</f>
        <v>-39</v>
      </c>
      <c r="D91" s="408" t="n">
        <f aca="false">D90-D89</f>
        <v>-64</v>
      </c>
      <c r="E91" s="408" t="n">
        <f aca="false">E90-E89</f>
        <v>-64</v>
      </c>
      <c r="F91" s="408" t="n">
        <f aca="false">F90-F89</f>
        <v>-64</v>
      </c>
      <c r="G91" s="408" t="n">
        <f aca="false">G90-G89</f>
        <v>-39</v>
      </c>
      <c r="H91" s="408" t="n">
        <f aca="false">H90-H89</f>
        <v>-14</v>
      </c>
      <c r="I91" s="408" t="n">
        <f aca="false">I90-I89</f>
        <v>36</v>
      </c>
      <c r="J91" s="408" t="n">
        <f aca="false">J90-J89</f>
        <v>36</v>
      </c>
      <c r="K91" s="408" t="n">
        <f aca="false">K90-K89</f>
        <v>11</v>
      </c>
      <c r="L91" s="408" t="n">
        <f aca="false">L90-L89</f>
        <v>62</v>
      </c>
      <c r="M91" s="408" t="n">
        <f aca="false">M90-M89</f>
        <v>103</v>
      </c>
      <c r="N91" s="408" t="n">
        <f aca="false">N90-N89</f>
        <v>63</v>
      </c>
      <c r="O91" s="408" t="n">
        <f aca="false">O90-O89</f>
        <v>83</v>
      </c>
      <c r="P91" s="408" t="n">
        <f aca="false">P90-P89</f>
        <v>102</v>
      </c>
      <c r="Q91" s="408" t="n">
        <f aca="false">Q90-Q89</f>
        <v>103</v>
      </c>
      <c r="R91" s="408" t="n">
        <f aca="false">R90-R89</f>
        <v>102</v>
      </c>
      <c r="S91" s="408" t="n">
        <f aca="false">S90-S89</f>
        <v>102</v>
      </c>
      <c r="T91" s="408" t="n">
        <f aca="false">T90-T89</f>
        <v>12</v>
      </c>
      <c r="U91" s="408" t="n">
        <f aca="false">U90-U89</f>
        <v>12</v>
      </c>
      <c r="V91" s="408" t="n">
        <f aca="false">V90-V89</f>
        <v>-14</v>
      </c>
      <c r="W91" s="408" t="n">
        <f aca="false">W90-W89</f>
        <v>-14</v>
      </c>
      <c r="X91" s="408" t="n">
        <f aca="false">X90-X89</f>
        <v>-14</v>
      </c>
      <c r="Y91" s="408" t="n">
        <f aca="false">Y90-Y89</f>
        <v>-39</v>
      </c>
      <c r="Z91" s="409" t="n">
        <f aca="false">Z89-Z90</f>
        <v>-6197.49312</v>
      </c>
    </row>
    <row r="92" customFormat="false" ht="12.75" hidden="false" customHeight="false" outlineLevel="0" collapsed="false">
      <c r="A92" s="410" t="str">
        <f aca="false">Economics!A29</f>
        <v>4 Corners Unit 5</v>
      </c>
      <c r="B92" s="411" t="n">
        <f aca="false">B57</f>
        <v>0</v>
      </c>
      <c r="C92" s="411" t="n">
        <f aca="false">C57</f>
        <v>0</v>
      </c>
      <c r="D92" s="411" t="n">
        <f aca="false">D57</f>
        <v>0</v>
      </c>
      <c r="E92" s="411" t="n">
        <f aca="false">E57</f>
        <v>0</v>
      </c>
      <c r="F92" s="411" t="n">
        <f aca="false">F57</f>
        <v>0</v>
      </c>
      <c r="G92" s="411" t="n">
        <f aca="false">G57</f>
        <v>0</v>
      </c>
      <c r="H92" s="411" t="n">
        <f aca="false">H57</f>
        <v>0</v>
      </c>
      <c r="I92" s="411" t="n">
        <f aca="false">I57</f>
        <v>0</v>
      </c>
      <c r="J92" s="411" t="n">
        <f aca="false">J57</f>
        <v>0</v>
      </c>
      <c r="K92" s="411" t="n">
        <f aca="false">K57</f>
        <v>0</v>
      </c>
      <c r="L92" s="411" t="n">
        <f aca="false">L57</f>
        <v>0</v>
      </c>
      <c r="M92" s="411" t="n">
        <f aca="false">M57</f>
        <v>0</v>
      </c>
      <c r="N92" s="411" t="n">
        <f aca="false">N57</f>
        <v>0</v>
      </c>
      <c r="O92" s="411" t="n">
        <f aca="false">O57</f>
        <v>0</v>
      </c>
      <c r="P92" s="411" t="n">
        <f aca="false">P57</f>
        <v>0</v>
      </c>
      <c r="Q92" s="411" t="n">
        <f aca="false">Q57</f>
        <v>0</v>
      </c>
      <c r="R92" s="411" t="n">
        <f aca="false">R57</f>
        <v>0</v>
      </c>
      <c r="S92" s="411" t="n">
        <f aca="false">S57</f>
        <v>0</v>
      </c>
      <c r="T92" s="411" t="n">
        <f aca="false">T57</f>
        <v>0</v>
      </c>
      <c r="U92" s="411" t="n">
        <f aca="false">U57</f>
        <v>0</v>
      </c>
      <c r="V92" s="411" t="n">
        <f aca="false">V57</f>
        <v>0</v>
      </c>
      <c r="W92" s="411" t="n">
        <f aca="false">W57</f>
        <v>0</v>
      </c>
      <c r="X92" s="411" t="n">
        <f aca="false">X57</f>
        <v>0</v>
      </c>
      <c r="Y92" s="411" t="n">
        <f aca="false">Y57</f>
        <v>0</v>
      </c>
      <c r="Z92" s="412" t="n">
        <f aca="false" t="array" ref="Z92:Z92">SUM(B92:Y92*Economics!F$29)</f>
        <v>0</v>
      </c>
    </row>
    <row r="93" customFormat="false" ht="12.75" hidden="false" customHeight="false" outlineLevel="0" collapsed="false">
      <c r="A93" s="404" t="s">
        <v>123</v>
      </c>
      <c r="B93" s="405" t="n">
        <v>50</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6" t="n">
        <f aca="false" t="array" ref="Z93:Z93">SUM(B93:Y93*Economics!F$29)</f>
        <v>653.744</v>
      </c>
    </row>
    <row r="94" customFormat="false" ht="13.5" hidden="false" customHeight="false" outlineLevel="0" collapsed="false">
      <c r="A94" s="407" t="s">
        <v>125</v>
      </c>
      <c r="B94" s="408" t="n">
        <f aca="false">B93-B92</f>
        <v>50</v>
      </c>
      <c r="C94" s="408" t="n">
        <f aca="false">C93-C92</f>
        <v>0</v>
      </c>
      <c r="D94" s="408" t="n">
        <f aca="false">D93-D92</f>
        <v>0</v>
      </c>
      <c r="E94" s="408" t="n">
        <f aca="false">E93-E92</f>
        <v>0</v>
      </c>
      <c r="F94" s="408" t="n">
        <f aca="false">F93-F92</f>
        <v>0</v>
      </c>
      <c r="G94" s="408" t="n">
        <f aca="false">G93-G92</f>
        <v>0</v>
      </c>
      <c r="H94" s="408" t="n">
        <f aca="false">H93-H92</f>
        <v>0</v>
      </c>
      <c r="I94" s="408" t="n">
        <f aca="false">I93-I92</f>
        <v>0</v>
      </c>
      <c r="J94" s="408" t="n">
        <f aca="false">J93-J92</f>
        <v>0</v>
      </c>
      <c r="K94" s="408" t="n">
        <f aca="false">K93-K92</f>
        <v>0</v>
      </c>
      <c r="L94" s="408" t="n">
        <f aca="false">L93-L92</f>
        <v>0</v>
      </c>
      <c r="M94" s="408" t="n">
        <f aca="false">M93-M92</f>
        <v>0</v>
      </c>
      <c r="N94" s="408" t="n">
        <f aca="false">N93-N92</f>
        <v>0</v>
      </c>
      <c r="O94" s="408" t="n">
        <f aca="false">O93-O92</f>
        <v>0</v>
      </c>
      <c r="P94" s="408" t="n">
        <f aca="false">P93-P92</f>
        <v>0</v>
      </c>
      <c r="Q94" s="408" t="n">
        <f aca="false">Q93-Q92</f>
        <v>0</v>
      </c>
      <c r="R94" s="408" t="n">
        <f aca="false">R93-R92</f>
        <v>0</v>
      </c>
      <c r="S94" s="408" t="n">
        <f aca="false">S93-S92</f>
        <v>0</v>
      </c>
      <c r="T94" s="408" t="n">
        <f aca="false">T93-T92</f>
        <v>0</v>
      </c>
      <c r="U94" s="408" t="n">
        <f aca="false">U93-U92</f>
        <v>0</v>
      </c>
      <c r="V94" s="408" t="n">
        <f aca="false">V93-V92</f>
        <v>0</v>
      </c>
      <c r="W94" s="408" t="n">
        <f aca="false">W93-W92</f>
        <v>0</v>
      </c>
      <c r="X94" s="408" t="n">
        <f aca="false">X93-X92</f>
        <v>0</v>
      </c>
      <c r="Y94" s="408" t="n">
        <f aca="false">Y93-Y92</f>
        <v>0</v>
      </c>
      <c r="Z94" s="409" t="n">
        <f aca="false">Z92-Z93</f>
        <v>-653.744</v>
      </c>
    </row>
    <row r="95" customFormat="false" ht="12.75" hidden="false" customHeight="false" outlineLevel="0" collapsed="false">
      <c r="A95" s="410" t="str">
        <f aca="false">Economics!A30</f>
        <v>PV Unit 1</v>
      </c>
      <c r="B95" s="411" t="n">
        <f aca="false">B53</f>
        <v>202</v>
      </c>
      <c r="C95" s="411" t="n">
        <f aca="false">C53</f>
        <v>201</v>
      </c>
      <c r="D95" s="411" t="n">
        <f aca="false">D53</f>
        <v>201</v>
      </c>
      <c r="E95" s="411" t="n">
        <f aca="false">E53</f>
        <v>202</v>
      </c>
      <c r="F95" s="411" t="n">
        <f aca="false">F53</f>
        <v>202</v>
      </c>
      <c r="G95" s="411" t="n">
        <f aca="false">G53</f>
        <v>202</v>
      </c>
      <c r="H95" s="411" t="n">
        <f aca="false">H53</f>
        <v>202</v>
      </c>
      <c r="I95" s="411" t="n">
        <f aca="false">I53</f>
        <v>202</v>
      </c>
      <c r="J95" s="411" t="n">
        <f aca="false">J53</f>
        <v>202</v>
      </c>
      <c r="K95" s="411" t="n">
        <f aca="false">K53</f>
        <v>202</v>
      </c>
      <c r="L95" s="411" t="n">
        <f aca="false">L53</f>
        <v>202</v>
      </c>
      <c r="M95" s="411" t="n">
        <f aca="false">M53</f>
        <v>201</v>
      </c>
      <c r="N95" s="411" t="n">
        <f aca="false">N53</f>
        <v>201</v>
      </c>
      <c r="O95" s="411" t="n">
        <f aca="false">O53</f>
        <v>201</v>
      </c>
      <c r="P95" s="411" t="n">
        <f aca="false">P53</f>
        <v>201</v>
      </c>
      <c r="Q95" s="411" t="n">
        <f aca="false">Q53</f>
        <v>201</v>
      </c>
      <c r="R95" s="411" t="n">
        <f aca="false">R53</f>
        <v>201</v>
      </c>
      <c r="S95" s="411" t="n">
        <f aca="false">S53</f>
        <v>201</v>
      </c>
      <c r="T95" s="411" t="n">
        <f aca="false">T53</f>
        <v>202</v>
      </c>
      <c r="U95" s="411" t="n">
        <f aca="false">U53</f>
        <v>201</v>
      </c>
      <c r="V95" s="411" t="n">
        <f aca="false">V53</f>
        <v>201</v>
      </c>
      <c r="W95" s="411" t="n">
        <f aca="false">W53</f>
        <v>202</v>
      </c>
      <c r="X95" s="411" t="n">
        <f aca="false">X53</f>
        <v>201</v>
      </c>
      <c r="Y95" s="411" t="n">
        <f aca="false">Y53</f>
        <v>201</v>
      </c>
      <c r="Z95" s="412" t="n">
        <f aca="false" t="array" ref="Z95:Z95">SUM(B95:Y95*Economics!F$30)</f>
        <v>29474.16</v>
      </c>
    </row>
    <row r="96" customFormat="false" ht="12.75" hidden="false" customHeight="false" outlineLevel="0" collapsed="false">
      <c r="A96" s="404" t="s">
        <v>123</v>
      </c>
      <c r="B96" s="405" t="n">
        <v>200</v>
      </c>
      <c r="C96" s="405" t="n">
        <v>200</v>
      </c>
      <c r="D96" s="405" t="n">
        <v>200</v>
      </c>
      <c r="E96" s="405" t="n">
        <v>200</v>
      </c>
      <c r="F96" s="405" t="n">
        <v>200</v>
      </c>
      <c r="G96" s="405" t="n">
        <v>200</v>
      </c>
      <c r="H96" s="405" t="n">
        <v>200</v>
      </c>
      <c r="I96" s="405" t="n">
        <v>200</v>
      </c>
      <c r="J96" s="405" t="n">
        <v>200</v>
      </c>
      <c r="K96" s="405" t="n">
        <v>200</v>
      </c>
      <c r="L96" s="405" t="n">
        <v>200</v>
      </c>
      <c r="M96" s="405" t="n">
        <v>200</v>
      </c>
      <c r="N96" s="405" t="n">
        <v>200</v>
      </c>
      <c r="O96" s="405" t="n">
        <v>200</v>
      </c>
      <c r="P96" s="405" t="n">
        <v>200</v>
      </c>
      <c r="Q96" s="405" t="n">
        <v>200</v>
      </c>
      <c r="R96" s="405" t="n">
        <v>200</v>
      </c>
      <c r="S96" s="405" t="n">
        <v>200</v>
      </c>
      <c r="T96" s="405" t="n">
        <v>200</v>
      </c>
      <c r="U96" s="405" t="n">
        <v>200</v>
      </c>
      <c r="V96" s="405" t="n">
        <v>200</v>
      </c>
      <c r="W96" s="405" t="n">
        <v>200</v>
      </c>
      <c r="X96" s="405" t="n">
        <v>200</v>
      </c>
      <c r="Y96" s="405" t="n">
        <v>200</v>
      </c>
      <c r="Z96" s="406" t="n">
        <f aca="false" t="array" ref="Z96:Z96">SUM(B96:Y96*Economics!F$30)</f>
        <v>29260.8</v>
      </c>
    </row>
    <row r="97" customFormat="false" ht="13.5" hidden="false" customHeight="false" outlineLevel="0" collapsed="false">
      <c r="A97" s="407" t="s">
        <v>125</v>
      </c>
      <c r="B97" s="408" t="n">
        <f aca="false">B96-B95</f>
        <v>-2</v>
      </c>
      <c r="C97" s="408" t="n">
        <f aca="false">C96-C95</f>
        <v>-1</v>
      </c>
      <c r="D97" s="408" t="n">
        <f aca="false">D96-D95</f>
        <v>-1</v>
      </c>
      <c r="E97" s="408" t="n">
        <f aca="false">E96-E95</f>
        <v>-2</v>
      </c>
      <c r="F97" s="408" t="n">
        <f aca="false">F96-F95</f>
        <v>-2</v>
      </c>
      <c r="G97" s="408" t="n">
        <f aca="false">G96-G95</f>
        <v>-2</v>
      </c>
      <c r="H97" s="408" t="n">
        <f aca="false">H96-H95</f>
        <v>-2</v>
      </c>
      <c r="I97" s="408" t="n">
        <f aca="false">I96-I95</f>
        <v>-2</v>
      </c>
      <c r="J97" s="408" t="n">
        <f aca="false">J96-J95</f>
        <v>-2</v>
      </c>
      <c r="K97" s="408" t="n">
        <f aca="false">K96-K95</f>
        <v>-2</v>
      </c>
      <c r="L97" s="408" t="n">
        <f aca="false">L96-L95</f>
        <v>-2</v>
      </c>
      <c r="M97" s="408" t="n">
        <f aca="false">M96-M95</f>
        <v>-1</v>
      </c>
      <c r="N97" s="408" t="n">
        <f aca="false">N96-N95</f>
        <v>-1</v>
      </c>
      <c r="O97" s="408" t="n">
        <f aca="false">O96-O95</f>
        <v>-1</v>
      </c>
      <c r="P97" s="408" t="n">
        <f aca="false">P96-P95</f>
        <v>-1</v>
      </c>
      <c r="Q97" s="408" t="n">
        <f aca="false">Q96-Q95</f>
        <v>-1</v>
      </c>
      <c r="R97" s="408" t="n">
        <f aca="false">R96-R95</f>
        <v>-1</v>
      </c>
      <c r="S97" s="408" t="n">
        <f aca="false">S96-S95</f>
        <v>-1</v>
      </c>
      <c r="T97" s="408" t="n">
        <f aca="false">T96-T95</f>
        <v>-2</v>
      </c>
      <c r="U97" s="408" t="n">
        <f aca="false">U96-U95</f>
        <v>-1</v>
      </c>
      <c r="V97" s="408" t="n">
        <f aca="false">V96-V95</f>
        <v>-1</v>
      </c>
      <c r="W97" s="408" t="n">
        <f aca="false">W96-W95</f>
        <v>-2</v>
      </c>
      <c r="X97" s="408" t="n">
        <f aca="false">X96-X95</f>
        <v>-1</v>
      </c>
      <c r="Y97" s="408" t="n">
        <f aca="false">Y96-Y95</f>
        <v>-1</v>
      </c>
      <c r="Z97" s="409" t="n">
        <f aca="false">Z95-Z96</f>
        <v>213.359999999997</v>
      </c>
    </row>
    <row r="98" customFormat="false" ht="12.75" hidden="false" customHeight="false" outlineLevel="0" collapsed="false">
      <c r="A98" s="410" t="str">
        <f aca="false">Economics!A31</f>
        <v>PV Unit 2</v>
      </c>
      <c r="B98" s="411" t="n">
        <f aca="false">B54</f>
        <v>202</v>
      </c>
      <c r="C98" s="411" t="n">
        <f aca="false">C54</f>
        <v>201</v>
      </c>
      <c r="D98" s="411" t="n">
        <f aca="false">D54</f>
        <v>201</v>
      </c>
      <c r="E98" s="411" t="n">
        <f aca="false">E54</f>
        <v>202</v>
      </c>
      <c r="F98" s="411" t="n">
        <f aca="false">F54</f>
        <v>202</v>
      </c>
      <c r="G98" s="411" t="n">
        <f aca="false">G54</f>
        <v>202</v>
      </c>
      <c r="H98" s="411" t="n">
        <f aca="false">H54</f>
        <v>202</v>
      </c>
      <c r="I98" s="411" t="n">
        <f aca="false">I54</f>
        <v>202</v>
      </c>
      <c r="J98" s="411" t="n">
        <f aca="false">J54</f>
        <v>202</v>
      </c>
      <c r="K98" s="411" t="n">
        <f aca="false">K54</f>
        <v>202</v>
      </c>
      <c r="L98" s="411" t="n">
        <f aca="false">L54</f>
        <v>202</v>
      </c>
      <c r="M98" s="411" t="n">
        <f aca="false">M54</f>
        <v>201</v>
      </c>
      <c r="N98" s="411" t="n">
        <f aca="false">N54</f>
        <v>202</v>
      </c>
      <c r="O98" s="411" t="n">
        <f aca="false">O54</f>
        <v>201</v>
      </c>
      <c r="P98" s="411" t="n">
        <f aca="false">P54</f>
        <v>201</v>
      </c>
      <c r="Q98" s="411" t="n">
        <f aca="false">Q54</f>
        <v>201</v>
      </c>
      <c r="R98" s="411" t="n">
        <f aca="false">R54</f>
        <v>201</v>
      </c>
      <c r="S98" s="411" t="n">
        <f aca="false">S54</f>
        <v>201</v>
      </c>
      <c r="T98" s="411" t="n">
        <f aca="false">T54</f>
        <v>202</v>
      </c>
      <c r="U98" s="411" t="n">
        <f aca="false">U54</f>
        <v>201</v>
      </c>
      <c r="V98" s="411" t="n">
        <f aca="false">V54</f>
        <v>201</v>
      </c>
      <c r="W98" s="411" t="n">
        <f aca="false">W54</f>
        <v>202</v>
      </c>
      <c r="X98" s="411" t="n">
        <f aca="false">X54</f>
        <v>201</v>
      </c>
      <c r="Y98" s="411" t="n">
        <f aca="false">Y54</f>
        <v>201</v>
      </c>
      <c r="Z98" s="412" t="n">
        <f aca="false" t="array" ref="Z98:Z98">SUM(B98:Y98*Economics!F$31)</f>
        <v>29480.256</v>
      </c>
    </row>
    <row r="99" customFormat="false" ht="12.75" hidden="false" customHeight="false" outlineLevel="0" collapsed="false">
      <c r="A99" s="404" t="s">
        <v>123</v>
      </c>
      <c r="B99" s="405" t="n">
        <v>194</v>
      </c>
      <c r="C99" s="405" t="n">
        <v>194</v>
      </c>
      <c r="D99" s="405" t="n">
        <v>194</v>
      </c>
      <c r="E99" s="405" t="n">
        <v>194</v>
      </c>
      <c r="F99" s="405" t="n">
        <v>195</v>
      </c>
      <c r="G99" s="405" t="n">
        <v>195</v>
      </c>
      <c r="H99" s="405" t="n">
        <v>195</v>
      </c>
      <c r="I99" s="405" t="n">
        <v>195</v>
      </c>
      <c r="J99" s="405" t="n">
        <v>195</v>
      </c>
      <c r="K99" s="405" t="n">
        <v>195</v>
      </c>
      <c r="L99" s="405" t="n">
        <v>195</v>
      </c>
      <c r="M99" s="405" t="n">
        <v>195</v>
      </c>
      <c r="N99" s="405" t="n">
        <v>195</v>
      </c>
      <c r="O99" s="405" t="n">
        <v>195</v>
      </c>
      <c r="P99" s="405" t="n">
        <v>195</v>
      </c>
      <c r="Q99" s="405" t="n">
        <v>195</v>
      </c>
      <c r="R99" s="405" t="n">
        <v>195</v>
      </c>
      <c r="S99" s="405" t="n">
        <v>195</v>
      </c>
      <c r="T99" s="405" t="n">
        <v>195</v>
      </c>
      <c r="U99" s="405" t="n">
        <v>195</v>
      </c>
      <c r="V99" s="405" t="n">
        <v>195</v>
      </c>
      <c r="W99" s="405" t="n">
        <v>195</v>
      </c>
      <c r="X99" s="405" t="n">
        <v>195</v>
      </c>
      <c r="Y99" s="405" t="n">
        <v>195</v>
      </c>
      <c r="Z99" s="406" t="n">
        <f aca="false" t="array" ref="Z99:Z99">SUM(B99:Y99*Economics!F$31)</f>
        <v>28504.896</v>
      </c>
    </row>
    <row r="100" customFormat="false" ht="13.5" hidden="false" customHeight="false" outlineLevel="0" collapsed="false">
      <c r="A100" s="407" t="s">
        <v>125</v>
      </c>
      <c r="B100" s="408" t="n">
        <f aca="false">B99-B98</f>
        <v>-8</v>
      </c>
      <c r="C100" s="408" t="n">
        <f aca="false">C99-C98</f>
        <v>-7</v>
      </c>
      <c r="D100" s="408" t="n">
        <f aca="false">D99-D98</f>
        <v>-7</v>
      </c>
      <c r="E100" s="408" t="n">
        <f aca="false">E99-E98</f>
        <v>-8</v>
      </c>
      <c r="F100" s="408" t="n">
        <f aca="false">F99-F98</f>
        <v>-7</v>
      </c>
      <c r="G100" s="408" t="n">
        <f aca="false">G99-G98</f>
        <v>-7</v>
      </c>
      <c r="H100" s="408" t="n">
        <f aca="false">H99-H98</f>
        <v>-7</v>
      </c>
      <c r="I100" s="408" t="n">
        <f aca="false">I99-I98</f>
        <v>-7</v>
      </c>
      <c r="J100" s="408" t="n">
        <f aca="false">J99-J98</f>
        <v>-7</v>
      </c>
      <c r="K100" s="408" t="n">
        <f aca="false">K99-K98</f>
        <v>-7</v>
      </c>
      <c r="L100" s="408" t="n">
        <f aca="false">L99-L98</f>
        <v>-7</v>
      </c>
      <c r="M100" s="408" t="n">
        <f aca="false">M99-M98</f>
        <v>-6</v>
      </c>
      <c r="N100" s="408" t="n">
        <f aca="false">N99-N98</f>
        <v>-7</v>
      </c>
      <c r="O100" s="408" t="n">
        <f aca="false">O99-O98</f>
        <v>-6</v>
      </c>
      <c r="P100" s="408" t="n">
        <f aca="false">P99-P98</f>
        <v>-6</v>
      </c>
      <c r="Q100" s="408" t="n">
        <f aca="false">Q99-Q98</f>
        <v>-6</v>
      </c>
      <c r="R100" s="408" t="n">
        <f aca="false">R99-R98</f>
        <v>-6</v>
      </c>
      <c r="S100" s="408" t="n">
        <f aca="false">S99-S98</f>
        <v>-6</v>
      </c>
      <c r="T100" s="408" t="n">
        <f aca="false">T99-T98</f>
        <v>-7</v>
      </c>
      <c r="U100" s="408" t="n">
        <f aca="false">U99-U98</f>
        <v>-6</v>
      </c>
      <c r="V100" s="408" t="n">
        <f aca="false">V99-V98</f>
        <v>-6</v>
      </c>
      <c r="W100" s="408" t="n">
        <f aca="false">W99-W98</f>
        <v>-7</v>
      </c>
      <c r="X100" s="408" t="n">
        <f aca="false">X99-X98</f>
        <v>-6</v>
      </c>
      <c r="Y100" s="408" t="n">
        <f aca="false">Y99-Y98</f>
        <v>-6</v>
      </c>
      <c r="Z100" s="409" t="n">
        <f aca="false">Z98-Z99</f>
        <v>975.360000000001</v>
      </c>
    </row>
    <row r="101" customFormat="false" ht="12.75" hidden="false" customHeight="false" outlineLevel="0" collapsed="false">
      <c r="A101" s="410" t="str">
        <f aca="false">Economics!A32</f>
        <v>PV Unit 3</v>
      </c>
      <c r="B101" s="411" t="n">
        <f aca="false">B55</f>
        <v>202</v>
      </c>
      <c r="C101" s="411" t="n">
        <f aca="false">C55</f>
        <v>201</v>
      </c>
      <c r="D101" s="411" t="n">
        <f aca="false">D55</f>
        <v>201</v>
      </c>
      <c r="E101" s="411" t="n">
        <f aca="false">E55</f>
        <v>202</v>
      </c>
      <c r="F101" s="411" t="n">
        <f aca="false">F55</f>
        <v>202</v>
      </c>
      <c r="G101" s="411" t="n">
        <f aca="false">G55</f>
        <v>202</v>
      </c>
      <c r="H101" s="411" t="n">
        <f aca="false">H55</f>
        <v>202</v>
      </c>
      <c r="I101" s="411" t="n">
        <f aca="false">I55</f>
        <v>202</v>
      </c>
      <c r="J101" s="411" t="n">
        <f aca="false">J55</f>
        <v>202</v>
      </c>
      <c r="K101" s="411" t="n">
        <f aca="false">K55</f>
        <v>202</v>
      </c>
      <c r="L101" s="411" t="n">
        <f aca="false">L55</f>
        <v>202</v>
      </c>
      <c r="M101" s="411" t="n">
        <f aca="false">M55</f>
        <v>201</v>
      </c>
      <c r="N101" s="411" t="n">
        <f aca="false">N55</f>
        <v>202</v>
      </c>
      <c r="O101" s="411" t="n">
        <f aca="false">O55</f>
        <v>201</v>
      </c>
      <c r="P101" s="411" t="n">
        <f aca="false">P55</f>
        <v>201</v>
      </c>
      <c r="Q101" s="411" t="n">
        <f aca="false">Q55</f>
        <v>201</v>
      </c>
      <c r="R101" s="411" t="n">
        <f aca="false">R55</f>
        <v>201</v>
      </c>
      <c r="S101" s="411" t="n">
        <f aca="false">S55</f>
        <v>201</v>
      </c>
      <c r="T101" s="411" t="n">
        <f aca="false">T55</f>
        <v>202</v>
      </c>
      <c r="U101" s="411" t="n">
        <f aca="false">U55</f>
        <v>201</v>
      </c>
      <c r="V101" s="411" t="n">
        <f aca="false">V55</f>
        <v>201</v>
      </c>
      <c r="W101" s="411" t="n">
        <f aca="false">W55</f>
        <v>202</v>
      </c>
      <c r="X101" s="411" t="n">
        <f aca="false">X55</f>
        <v>201</v>
      </c>
      <c r="Y101" s="411" t="n">
        <f aca="false">Y55</f>
        <v>201</v>
      </c>
      <c r="Z101" s="412" t="n">
        <f aca="false" t="array" ref="Z101:Z101">SUM(B101:Y101*Economics!F$32)</f>
        <v>29480.256</v>
      </c>
    </row>
    <row r="102" customFormat="false" ht="12.75" hidden="false" customHeight="false" outlineLevel="0" collapsed="false">
      <c r="A102" s="404" t="s">
        <v>123</v>
      </c>
      <c r="B102" s="405" t="n">
        <v>200</v>
      </c>
      <c r="C102" s="405" t="n">
        <v>200</v>
      </c>
      <c r="D102" s="405" t="n">
        <v>200</v>
      </c>
      <c r="E102" s="405" t="n">
        <v>200</v>
      </c>
      <c r="F102" s="405" t="n">
        <v>200</v>
      </c>
      <c r="G102" s="405" t="n">
        <v>200</v>
      </c>
      <c r="H102" s="405" t="n">
        <v>200</v>
      </c>
      <c r="I102" s="405" t="n">
        <v>200</v>
      </c>
      <c r="J102" s="405" t="n">
        <v>200</v>
      </c>
      <c r="K102" s="405" t="n">
        <v>200</v>
      </c>
      <c r="L102" s="405" t="n">
        <v>200</v>
      </c>
      <c r="M102" s="405" t="n">
        <v>200</v>
      </c>
      <c r="N102" s="405" t="n">
        <v>200</v>
      </c>
      <c r="O102" s="405" t="n">
        <v>200</v>
      </c>
      <c r="P102" s="405" t="n">
        <v>200</v>
      </c>
      <c r="Q102" s="405" t="n">
        <v>200</v>
      </c>
      <c r="R102" s="405" t="n">
        <v>200</v>
      </c>
      <c r="S102" s="405" t="n">
        <v>200</v>
      </c>
      <c r="T102" s="405" t="n">
        <v>200</v>
      </c>
      <c r="U102" s="405" t="n">
        <v>200</v>
      </c>
      <c r="V102" s="405" t="n">
        <v>200</v>
      </c>
      <c r="W102" s="405" t="n">
        <v>200</v>
      </c>
      <c r="X102" s="405" t="n">
        <v>200</v>
      </c>
      <c r="Y102" s="405" t="n">
        <v>200</v>
      </c>
      <c r="Z102" s="406" t="n">
        <f aca="false" t="array" ref="Z102:Z102">SUM(B102:Y102*Economics!F$32)</f>
        <v>29260.8</v>
      </c>
    </row>
    <row r="103" customFormat="false" ht="13.5" hidden="false" customHeight="false" outlineLevel="0" collapsed="false">
      <c r="A103" s="407" t="s">
        <v>125</v>
      </c>
      <c r="B103" s="408" t="n">
        <f aca="false">B102-B101</f>
        <v>-2</v>
      </c>
      <c r="C103" s="408" t="n">
        <f aca="false">C102-C101</f>
        <v>-1</v>
      </c>
      <c r="D103" s="408" t="n">
        <f aca="false">D102-D101</f>
        <v>-1</v>
      </c>
      <c r="E103" s="408" t="n">
        <f aca="false">E102-E101</f>
        <v>-2</v>
      </c>
      <c r="F103" s="408" t="n">
        <f aca="false">F102-F101</f>
        <v>-2</v>
      </c>
      <c r="G103" s="408" t="n">
        <f aca="false">G102-G101</f>
        <v>-2</v>
      </c>
      <c r="H103" s="408" t="n">
        <f aca="false">H102-H101</f>
        <v>-2</v>
      </c>
      <c r="I103" s="408" t="n">
        <f aca="false">I102-I101</f>
        <v>-2</v>
      </c>
      <c r="J103" s="408" t="n">
        <f aca="false">J102-J101</f>
        <v>-2</v>
      </c>
      <c r="K103" s="408" t="n">
        <f aca="false">K102-K101</f>
        <v>-2</v>
      </c>
      <c r="L103" s="408" t="n">
        <f aca="false">L102-L101</f>
        <v>-2</v>
      </c>
      <c r="M103" s="408" t="n">
        <f aca="false">M102-M101</f>
        <v>-1</v>
      </c>
      <c r="N103" s="408" t="n">
        <f aca="false">N102-N101</f>
        <v>-2</v>
      </c>
      <c r="O103" s="408" t="n">
        <f aca="false">O102-O101</f>
        <v>-1</v>
      </c>
      <c r="P103" s="408" t="n">
        <f aca="false">P102-P101</f>
        <v>-1</v>
      </c>
      <c r="Q103" s="408" t="n">
        <f aca="false">Q102-Q101</f>
        <v>-1</v>
      </c>
      <c r="R103" s="408" t="n">
        <f aca="false">R102-R101</f>
        <v>-1</v>
      </c>
      <c r="S103" s="408" t="n">
        <f aca="false">S102-S101</f>
        <v>-1</v>
      </c>
      <c r="T103" s="408" t="n">
        <f aca="false">T102-T101</f>
        <v>-2</v>
      </c>
      <c r="U103" s="408" t="n">
        <f aca="false">U102-U101</f>
        <v>-1</v>
      </c>
      <c r="V103" s="408" t="n">
        <f aca="false">V102-V101</f>
        <v>-1</v>
      </c>
      <c r="W103" s="408" t="n">
        <f aca="false">W102-W101</f>
        <v>-2</v>
      </c>
      <c r="X103" s="408" t="n">
        <f aca="false">X102-X101</f>
        <v>-1</v>
      </c>
      <c r="Y103" s="408" t="n">
        <f aca="false">Y102-Y101</f>
        <v>-1</v>
      </c>
      <c r="Z103" s="409" t="n">
        <f aca="false">Z101-Z102</f>
        <v>219.455999999998</v>
      </c>
    </row>
    <row r="104" customFormat="false" ht="12.75" hidden="false" customHeight="false" outlineLevel="0" collapsed="false">
      <c r="A104" s="410" t="str">
        <f aca="false">Economics!A34</f>
        <v>Newman 1</v>
      </c>
      <c r="B104" s="411" t="n">
        <v>31</v>
      </c>
      <c r="C104" s="411" t="n">
        <f aca="false">C41</f>
        <v>0</v>
      </c>
      <c r="D104" s="411" t="n">
        <f aca="false">D41</f>
        <v>0</v>
      </c>
      <c r="E104" s="411" t="n">
        <f aca="false">E41</f>
        <v>0</v>
      </c>
      <c r="F104" s="411" t="n">
        <f aca="false">F41</f>
        <v>0</v>
      </c>
      <c r="G104" s="411" t="n">
        <f aca="false">G41</f>
        <v>0</v>
      </c>
      <c r="H104" s="411" t="n">
        <f aca="false">H41</f>
        <v>0</v>
      </c>
      <c r="I104" s="411" t="n">
        <f aca="false">I41</f>
        <v>0</v>
      </c>
      <c r="J104" s="411" t="n">
        <f aca="false">J41</f>
        <v>0</v>
      </c>
      <c r="K104" s="411" t="n">
        <f aca="false">K41</f>
        <v>0</v>
      </c>
      <c r="L104" s="411" t="n">
        <f aca="false">L41</f>
        <v>0</v>
      </c>
      <c r="M104" s="411" t="n">
        <f aca="false">M41</f>
        <v>0</v>
      </c>
      <c r="N104" s="411" t="n">
        <f aca="false">N41</f>
        <v>0</v>
      </c>
      <c r="O104" s="411" t="n">
        <f aca="false">O41</f>
        <v>0</v>
      </c>
      <c r="P104" s="411" t="n">
        <f aca="false">P41</f>
        <v>0</v>
      </c>
      <c r="Q104" s="411" t="n">
        <f aca="false">Q41</f>
        <v>0</v>
      </c>
      <c r="R104" s="411" t="n">
        <f aca="false">R41</f>
        <v>0</v>
      </c>
      <c r="S104" s="411" t="n">
        <v>34</v>
      </c>
      <c r="T104" s="411" t="n">
        <v>34</v>
      </c>
      <c r="U104" s="411" t="n">
        <v>34</v>
      </c>
      <c r="V104" s="411" t="n">
        <v>34</v>
      </c>
      <c r="W104" s="411" t="n">
        <f aca="false">W41</f>
        <v>0</v>
      </c>
      <c r="X104" s="411" t="n">
        <f aca="false">X41</f>
        <v>0</v>
      </c>
      <c r="Y104" s="411" t="n">
        <f aca="false">Y41</f>
        <v>0</v>
      </c>
      <c r="Z104" s="413" t="n">
        <f aca="false">SUM(B104:Y104)</f>
        <v>167</v>
      </c>
      <c r="AA104" s="414" t="s">
        <v>126</v>
      </c>
    </row>
    <row r="105" customFormat="false" ht="12.75" hidden="false" customHeight="false" outlineLevel="0" collapsed="false">
      <c r="A105" s="415" t="n">
        <f aca="false">Economics!$I34</f>
        <v>1.96</v>
      </c>
      <c r="B105" s="416" t="e">
        <f aca="true">IndGencost(B104,OFFSET(HeatRateStart,1,MATCH($A104,HeatRateNames,0)-1,250,1),$A105)</f>
        <v>#VALUE!</v>
      </c>
      <c r="C105" s="416" t="e">
        <f aca="true">IndGencost(C104,OFFSET(HeatRateStart,1,MATCH($A104,HeatRateNames,0)-1,250,1),$A105)</f>
        <v>#VALUE!</v>
      </c>
      <c r="D105" s="416" t="e">
        <f aca="true">IndGencost(D104,OFFSET(HeatRateStart,1,MATCH($A104,HeatRateNames,0)-1,250,1),$A105)</f>
        <v>#VALUE!</v>
      </c>
      <c r="E105" s="416" t="e">
        <f aca="true">IndGencost(E104,OFFSET(HeatRateStart,1,MATCH($A104,HeatRateNames,0)-1,250,1),$A105)</f>
        <v>#VALUE!</v>
      </c>
      <c r="F105" s="416" t="e">
        <f aca="true">IndGencost(F104,OFFSET(HeatRateStart,1,MATCH($A104,HeatRateNames,0)-1,250,1),$A105)</f>
        <v>#VALUE!</v>
      </c>
      <c r="G105" s="416" t="e">
        <f aca="true">IndGencost(G104,OFFSET(HeatRateStart,1,MATCH($A104,HeatRateNames,0)-1,250,1),$A105)</f>
        <v>#VALUE!</v>
      </c>
      <c r="H105" s="416" t="e">
        <f aca="true">IndGencost(H104,OFFSET(HeatRateStart,1,MATCH($A104,HeatRateNames,0)-1,250,1),$A105)</f>
        <v>#VALUE!</v>
      </c>
      <c r="I105" s="416" t="e">
        <f aca="true">IndGencost(I104,OFFSET(HeatRateStart,1,MATCH($A104,HeatRateNames,0)-1,250,1),$A105)</f>
        <v>#VALUE!</v>
      </c>
      <c r="J105" s="416" t="e">
        <f aca="true">IndGencost(J104,OFFSET(HeatRateStart,1,MATCH($A104,HeatRateNames,0)-1,250,1),$A105)</f>
        <v>#VALUE!</v>
      </c>
      <c r="K105" s="416" t="e">
        <f aca="true">IndGencost(K104,OFFSET(HeatRateStart,1,MATCH($A104,HeatRateNames,0)-1,250,1),$A105)</f>
        <v>#VALUE!</v>
      </c>
      <c r="L105" s="416" t="e">
        <f aca="true">IndGencost(L104,OFFSET(HeatRateStart,1,MATCH($A104,HeatRateNames,0)-1,250,1),$A105)</f>
        <v>#VALUE!</v>
      </c>
      <c r="M105" s="416" t="e">
        <f aca="true">IndGencost(M104,OFFSET(HeatRateStart,1,MATCH($A104,HeatRateNames,0)-1,250,1),$A105)</f>
        <v>#VALUE!</v>
      </c>
      <c r="N105" s="416" t="e">
        <f aca="true">IndGencost(N104,OFFSET(HeatRateStart,1,MATCH($A104,HeatRateNames,0)-1,250,1),$A105)</f>
        <v>#VALUE!</v>
      </c>
      <c r="O105" s="416" t="e">
        <f aca="true">IndGencost(O104,OFFSET(HeatRateStart,1,MATCH($A104,HeatRateNames,0)-1,250,1),$A105)</f>
        <v>#VALUE!</v>
      </c>
      <c r="P105" s="416" t="e">
        <f aca="true">IndGencost(P104,OFFSET(HeatRateStart,1,MATCH($A104,HeatRateNames,0)-1,250,1),$A105)</f>
        <v>#VALUE!</v>
      </c>
      <c r="Q105" s="416" t="e">
        <f aca="true">IndGencost(Q104,OFFSET(HeatRateStart,1,MATCH($A104,HeatRateNames,0)-1,250,1),$A105)</f>
        <v>#VALUE!</v>
      </c>
      <c r="R105" s="416" t="e">
        <f aca="true">IndGencost(R104,OFFSET(HeatRateStart,1,MATCH($A104,HeatRateNames,0)-1,250,1),$A105)</f>
        <v>#VALUE!</v>
      </c>
      <c r="S105" s="416" t="e">
        <f aca="true">IndGencost(S104,OFFSET(HeatRateStart,1,MATCH($A104,HeatRateNames,0)-1,250,1),$A105)</f>
        <v>#VALUE!</v>
      </c>
      <c r="T105" s="416" t="e">
        <f aca="true">IndGencost(T104,OFFSET(HeatRateStart,1,MATCH($A104,HeatRateNames,0)-1,250,1),$A105)</f>
        <v>#VALUE!</v>
      </c>
      <c r="U105" s="416" t="e">
        <f aca="true">IndGencost(U104,OFFSET(HeatRateStart,1,MATCH($A104,HeatRateNames,0)-1,250,1),$A105)</f>
        <v>#VALUE!</v>
      </c>
      <c r="V105" s="416" t="e">
        <f aca="true">IndGencost(V104,OFFSET(HeatRateStart,1,MATCH($A104,HeatRateNames,0)-1,250,1),$A105)</f>
        <v>#VALUE!</v>
      </c>
      <c r="W105" s="416" t="e">
        <f aca="true">IndGencost(W104,OFFSET(HeatRateStart,1,MATCH($A104,HeatRateNames,0)-1,250,1),$A105)</f>
        <v>#VALUE!</v>
      </c>
      <c r="X105" s="416" t="e">
        <f aca="true">IndGencost(X104,OFFSET(HeatRateStart,1,MATCH($A104,HeatRateNames,0)-1,250,1),$A105)</f>
        <v>#VALUE!</v>
      </c>
      <c r="Y105" s="416" t="e">
        <f aca="true">IndGencost(Y104,OFFSET(HeatRateStart,1,MATCH($A104,HeatRateNames,0)-1,250,1),$A105)</f>
        <v>#VALUE!</v>
      </c>
      <c r="Z105" s="412" t="e">
        <f aca="false" t="array" ref="Z105:Z105">SUM(B104:Y104*B105:Y105)</f>
        <v>#VALUE!</v>
      </c>
      <c r="AA105" s="414" t="s">
        <v>127</v>
      </c>
    </row>
    <row r="106" customFormat="false" ht="12.75" hidden="false" customHeight="false" outlineLevel="0" collapsed="false">
      <c r="A106" s="404" t="s">
        <v>128</v>
      </c>
      <c r="B106" s="405" t="n">
        <v>30</v>
      </c>
      <c r="C106" s="405" t="n">
        <v>30</v>
      </c>
      <c r="D106" s="405" t="n">
        <v>30</v>
      </c>
      <c r="E106" s="405" t="n">
        <v>30</v>
      </c>
      <c r="F106" s="405" t="n">
        <v>30</v>
      </c>
      <c r="G106" s="405" t="n">
        <v>30</v>
      </c>
      <c r="H106" s="405" t="n">
        <v>30</v>
      </c>
      <c r="I106" s="405" t="n">
        <v>30</v>
      </c>
      <c r="J106" s="405" t="n">
        <v>30</v>
      </c>
      <c r="K106" s="405" t="n">
        <v>30</v>
      </c>
      <c r="L106" s="405" t="n">
        <v>30</v>
      </c>
      <c r="M106" s="405" t="n">
        <v>30</v>
      </c>
      <c r="N106" s="405" t="n">
        <v>30</v>
      </c>
      <c r="O106" s="405" t="n">
        <v>30</v>
      </c>
      <c r="P106" s="405" t="n">
        <v>30</v>
      </c>
      <c r="Q106" s="405" t="n">
        <v>30</v>
      </c>
      <c r="R106" s="405" t="n">
        <v>30</v>
      </c>
      <c r="S106" s="405" t="n">
        <v>30</v>
      </c>
      <c r="T106" s="405" t="n">
        <v>30</v>
      </c>
      <c r="U106" s="405" t="n">
        <v>30</v>
      </c>
      <c r="V106" s="405" t="n">
        <v>30</v>
      </c>
      <c r="W106" s="405" t="n">
        <v>30</v>
      </c>
      <c r="X106" s="405" t="n">
        <v>30</v>
      </c>
      <c r="Y106" s="405" t="n">
        <v>30</v>
      </c>
      <c r="Z106" s="417" t="n">
        <f aca="false">SUM(B106:Y106)</f>
        <v>720</v>
      </c>
      <c r="AA106" s="418" t="s">
        <v>45</v>
      </c>
    </row>
    <row r="107" customFormat="false" ht="12.75" hidden="false" customHeight="false" outlineLevel="0" collapsed="false">
      <c r="A107" s="419"/>
      <c r="B107" s="420" t="e">
        <f aca="true">IndGencost(B106,OFFSET(HeatRateStart,1,MATCH($A104,HeatRateNames,0)-1,250,1),$A105)</f>
        <v>#VALUE!</v>
      </c>
      <c r="C107" s="420" t="e">
        <f aca="true">IndGencost(C106,OFFSET(HeatRateStart,1,MATCH($A104,HeatRateNames,0)-1,250,1),$A105)</f>
        <v>#VALUE!</v>
      </c>
      <c r="D107" s="420" t="e">
        <f aca="true">IndGencost(D106,OFFSET(HeatRateStart,1,MATCH($A104,HeatRateNames,0)-1,250,1),$A105)</f>
        <v>#VALUE!</v>
      </c>
      <c r="E107" s="420" t="e">
        <f aca="true">IndGencost(E106,OFFSET(HeatRateStart,1,MATCH($A104,HeatRateNames,0)-1,250,1),$A105)</f>
        <v>#VALUE!</v>
      </c>
      <c r="F107" s="420" t="e">
        <f aca="true">IndGencost(F106,OFFSET(HeatRateStart,1,MATCH($A104,HeatRateNames,0)-1,250,1),$A105)</f>
        <v>#VALUE!</v>
      </c>
      <c r="G107" s="420" t="e">
        <f aca="true">IndGencost(G106,OFFSET(HeatRateStart,1,MATCH($A104,HeatRateNames,0)-1,250,1),$A105)</f>
        <v>#VALUE!</v>
      </c>
      <c r="H107" s="420" t="e">
        <f aca="true">IndGencost(H106,OFFSET(HeatRateStart,1,MATCH($A104,HeatRateNames,0)-1,250,1),$A105)</f>
        <v>#VALUE!</v>
      </c>
      <c r="I107" s="420" t="e">
        <f aca="true">IndGencost(I106,OFFSET(HeatRateStart,1,MATCH($A104,HeatRateNames,0)-1,250,1),$A105)</f>
        <v>#VALUE!</v>
      </c>
      <c r="J107" s="420" t="e">
        <f aca="true">IndGencost(J106,OFFSET(HeatRateStart,1,MATCH($A104,HeatRateNames,0)-1,250,1),$A105)</f>
        <v>#VALUE!</v>
      </c>
      <c r="K107" s="420" t="e">
        <f aca="true">IndGencost(K106,OFFSET(HeatRateStart,1,MATCH($A104,HeatRateNames,0)-1,250,1),$A105)</f>
        <v>#VALUE!</v>
      </c>
      <c r="L107" s="420" t="e">
        <f aca="true">IndGencost(L106,OFFSET(HeatRateStart,1,MATCH($A104,HeatRateNames,0)-1,250,1),$A105)</f>
        <v>#VALUE!</v>
      </c>
      <c r="M107" s="420" t="e">
        <f aca="true">IndGencost(M106,OFFSET(HeatRateStart,1,MATCH($A104,HeatRateNames,0)-1,250,1),$A105)</f>
        <v>#VALUE!</v>
      </c>
      <c r="N107" s="420" t="e">
        <f aca="true">IndGencost(N106,OFFSET(HeatRateStart,1,MATCH($A104,HeatRateNames,0)-1,250,1),$A105)</f>
        <v>#VALUE!</v>
      </c>
      <c r="O107" s="420" t="e">
        <f aca="true">IndGencost(O106,OFFSET(HeatRateStart,1,MATCH($A104,HeatRateNames,0)-1,250,1),$A105)</f>
        <v>#VALUE!</v>
      </c>
      <c r="P107" s="420" t="e">
        <f aca="true">IndGencost(P106,OFFSET(HeatRateStart,1,MATCH($A104,HeatRateNames,0)-1,250,1),$A105)</f>
        <v>#VALUE!</v>
      </c>
      <c r="Q107" s="420" t="e">
        <f aca="true">IndGencost(Q106,OFFSET(HeatRateStart,1,MATCH($A104,HeatRateNames,0)-1,250,1),$A105)</f>
        <v>#VALUE!</v>
      </c>
      <c r="R107" s="420" t="e">
        <f aca="true">IndGencost(R106,OFFSET(HeatRateStart,1,MATCH($A104,HeatRateNames,0)-1,250,1),$A105)</f>
        <v>#VALUE!</v>
      </c>
      <c r="S107" s="420" t="e">
        <f aca="true">IndGencost(S106,OFFSET(HeatRateStart,1,MATCH($A104,HeatRateNames,0)-1,250,1),$A105)</f>
        <v>#VALUE!</v>
      </c>
      <c r="T107" s="420" t="e">
        <f aca="true">IndGencost(T106,OFFSET(HeatRateStart,1,MATCH($A104,HeatRateNames,0)-1,250,1),$A105)</f>
        <v>#VALUE!</v>
      </c>
      <c r="U107" s="420" t="e">
        <f aca="true">IndGencost(U106,OFFSET(HeatRateStart,1,MATCH($A104,HeatRateNames,0)-1,250,1),$A105)</f>
        <v>#VALUE!</v>
      </c>
      <c r="V107" s="420" t="e">
        <f aca="true">IndGencost(V106,OFFSET(HeatRateStart,1,MATCH($A104,HeatRateNames,0)-1,250,1),$A105)</f>
        <v>#VALUE!</v>
      </c>
      <c r="W107" s="420" t="e">
        <f aca="true">IndGencost(W106,OFFSET(HeatRateStart,1,MATCH($A104,HeatRateNames,0)-1,250,1),$A105)</f>
        <v>#VALUE!</v>
      </c>
      <c r="X107" s="420" t="e">
        <f aca="true">IndGencost(X106,OFFSET(HeatRateStart,1,MATCH($A104,HeatRateNames,0)-1,250,1),$A105)</f>
        <v>#VALUE!</v>
      </c>
      <c r="Y107" s="420" t="e">
        <f aca="true">IndGencost(Y106,OFFSET(HeatRateStart,1,MATCH($A104,HeatRateNames,0)-1,250,1),$A105)</f>
        <v>#VALUE!</v>
      </c>
      <c r="Z107" s="406" t="e">
        <f aca="false" t="array" ref="Z107:Z107">SUM(B106:Y106*B107:Y107)</f>
        <v>#VALUE!</v>
      </c>
    </row>
    <row r="108" customFormat="false" ht="13.5" hidden="false" customHeight="false" outlineLevel="0" collapsed="false">
      <c r="A108" s="407" t="s">
        <v>125</v>
      </c>
      <c r="B108" s="421" t="e">
        <f aca="false">B107-B105</f>
        <v>#VALUE!</v>
      </c>
      <c r="C108" s="421" t="e">
        <f aca="false">C107-C105</f>
        <v>#VALUE!</v>
      </c>
      <c r="D108" s="421" t="e">
        <f aca="false">D107-D105</f>
        <v>#VALUE!</v>
      </c>
      <c r="E108" s="421" t="e">
        <f aca="false">E107-E105</f>
        <v>#VALUE!</v>
      </c>
      <c r="F108" s="421" t="e">
        <f aca="false">F107-F105</f>
        <v>#VALUE!</v>
      </c>
      <c r="G108" s="421" t="e">
        <f aca="false">G107-G105</f>
        <v>#VALUE!</v>
      </c>
      <c r="H108" s="421" t="e">
        <f aca="false">H107-H105</f>
        <v>#VALUE!</v>
      </c>
      <c r="I108" s="421" t="e">
        <f aca="false">I107-I105</f>
        <v>#VALUE!</v>
      </c>
      <c r="J108" s="421" t="e">
        <f aca="false">J107-J105</f>
        <v>#VALUE!</v>
      </c>
      <c r="K108" s="421" t="e">
        <f aca="false">K107-K105</f>
        <v>#VALUE!</v>
      </c>
      <c r="L108" s="421" t="e">
        <f aca="false">L107-L105</f>
        <v>#VALUE!</v>
      </c>
      <c r="M108" s="421" t="e">
        <f aca="false">M107-M105</f>
        <v>#VALUE!</v>
      </c>
      <c r="N108" s="421" t="e">
        <f aca="false">N107-N105</f>
        <v>#VALUE!</v>
      </c>
      <c r="O108" s="421" t="e">
        <f aca="false">O107-O105</f>
        <v>#VALUE!</v>
      </c>
      <c r="P108" s="421" t="e">
        <f aca="false">P107-P105</f>
        <v>#VALUE!</v>
      </c>
      <c r="Q108" s="421" t="e">
        <f aca="false">Q107-Q105</f>
        <v>#VALUE!</v>
      </c>
      <c r="R108" s="421" t="e">
        <f aca="false">R107-R105</f>
        <v>#VALUE!</v>
      </c>
      <c r="S108" s="421" t="e">
        <f aca="false">S107-S105</f>
        <v>#VALUE!</v>
      </c>
      <c r="T108" s="421" t="e">
        <f aca="false">T107-T105</f>
        <v>#VALUE!</v>
      </c>
      <c r="U108" s="421" t="e">
        <f aca="false">U107-U105</f>
        <v>#VALUE!</v>
      </c>
      <c r="V108" s="421" t="e">
        <f aca="false">V107-V105</f>
        <v>#VALUE!</v>
      </c>
      <c r="W108" s="421" t="e">
        <f aca="false">W107-W105</f>
        <v>#VALUE!</v>
      </c>
      <c r="X108" s="421" t="e">
        <f aca="false">X107-X105</f>
        <v>#VALUE!</v>
      </c>
      <c r="Y108" s="421" t="e">
        <f aca="false">Y107-Y105</f>
        <v>#VALUE!</v>
      </c>
      <c r="Z108" s="409" t="e">
        <f aca="false">Z105-Z107</f>
        <v>#VALUE!</v>
      </c>
    </row>
    <row r="109" customFormat="false" ht="12.75" hidden="false" customHeight="false" outlineLevel="0" collapsed="false">
      <c r="A109" s="410" t="str">
        <f aca="false">Economics!A35</f>
        <v>Newman 2</v>
      </c>
      <c r="B109" s="411" t="n">
        <f aca="false">B42</f>
        <v>33</v>
      </c>
      <c r="C109" s="411" t="n">
        <f aca="false">C42</f>
        <v>33</v>
      </c>
      <c r="D109" s="411" t="n">
        <f aca="false">D42</f>
        <v>33</v>
      </c>
      <c r="E109" s="411" t="n">
        <f aca="false">E42</f>
        <v>33</v>
      </c>
      <c r="F109" s="411" t="n">
        <f aca="false">F42</f>
        <v>32</v>
      </c>
      <c r="G109" s="411" t="n">
        <f aca="false">G42</f>
        <v>37</v>
      </c>
      <c r="H109" s="411" t="n">
        <f aca="false">H42</f>
        <v>32</v>
      </c>
      <c r="I109" s="411" t="n">
        <f aca="false">I42</f>
        <v>33</v>
      </c>
      <c r="J109" s="411" t="n">
        <f aca="false">J42</f>
        <v>42</v>
      </c>
      <c r="K109" s="411" t="n">
        <f aca="false">K42</f>
        <v>42</v>
      </c>
      <c r="L109" s="411" t="n">
        <f aca="false">L42</f>
        <v>34</v>
      </c>
      <c r="M109" s="411" t="n">
        <f aca="false">M42</f>
        <v>30</v>
      </c>
      <c r="N109" s="411" t="n">
        <f aca="false">N42</f>
        <v>30</v>
      </c>
      <c r="O109" s="411" t="n">
        <f aca="false">O42</f>
        <v>30</v>
      </c>
      <c r="P109" s="411" t="n">
        <f aca="false">P42</f>
        <v>30</v>
      </c>
      <c r="Q109" s="411" t="n">
        <f aca="false">Q42</f>
        <v>31</v>
      </c>
      <c r="R109" s="411" t="n">
        <f aca="false">R42</f>
        <v>31</v>
      </c>
      <c r="S109" s="411" t="n">
        <f aca="false">S42</f>
        <v>65</v>
      </c>
      <c r="T109" s="411" t="n">
        <f aca="false">T42</f>
        <v>55</v>
      </c>
      <c r="U109" s="411" t="n">
        <f aca="false">U42</f>
        <v>33</v>
      </c>
      <c r="V109" s="411" t="n">
        <f aca="false">V42</f>
        <v>34</v>
      </c>
      <c r="W109" s="411" t="n">
        <f aca="false">W42</f>
        <v>35</v>
      </c>
      <c r="X109" s="411" t="n">
        <f aca="false">X42</f>
        <v>34</v>
      </c>
      <c r="Y109" s="411" t="n">
        <f aca="false">Y42</f>
        <v>75</v>
      </c>
      <c r="Z109" s="413" t="n">
        <f aca="false">SUM(B109:Y109)</f>
        <v>897</v>
      </c>
      <c r="AA109" s="414" t="s">
        <v>129</v>
      </c>
    </row>
    <row r="110" customFormat="false" ht="12.75" hidden="false" customHeight="false" outlineLevel="0" collapsed="false">
      <c r="A110" s="415" t="n">
        <f aca="false">Economics!$I35</f>
        <v>1.96</v>
      </c>
      <c r="B110" s="416" t="e">
        <f aca="true">IndGencost(B109,OFFSET(HeatRateStart,1,MATCH($A109,HeatRateNames,0)-1,250,1),$A110)</f>
        <v>#VALUE!</v>
      </c>
      <c r="C110" s="416" t="e">
        <f aca="true">IndGencost(C109,OFFSET(HeatRateStart,1,MATCH($A109,HeatRateNames,0)-1,250,1),$A110)</f>
        <v>#VALUE!</v>
      </c>
      <c r="D110" s="416" t="e">
        <f aca="true">IndGencost(D109,OFFSET(HeatRateStart,1,MATCH($A109,HeatRateNames,0)-1,250,1),$A110)</f>
        <v>#VALUE!</v>
      </c>
      <c r="E110" s="416" t="e">
        <f aca="true">IndGencost(E109,OFFSET(HeatRateStart,1,MATCH($A109,HeatRateNames,0)-1,250,1),$A110)</f>
        <v>#VALUE!</v>
      </c>
      <c r="F110" s="416" t="e">
        <f aca="true">IndGencost(F109,OFFSET(HeatRateStart,1,MATCH($A109,HeatRateNames,0)-1,250,1),$A110)</f>
        <v>#VALUE!</v>
      </c>
      <c r="G110" s="416" t="e">
        <f aca="true">IndGencost(G109,OFFSET(HeatRateStart,1,MATCH($A109,HeatRateNames,0)-1,250,1),$A110)</f>
        <v>#VALUE!</v>
      </c>
      <c r="H110" s="416" t="e">
        <f aca="true">IndGencost(H109,OFFSET(HeatRateStart,1,MATCH($A109,HeatRateNames,0)-1,250,1),$A110)</f>
        <v>#VALUE!</v>
      </c>
      <c r="I110" s="416" t="e">
        <f aca="true">IndGencost(I109,OFFSET(HeatRateStart,1,MATCH($A109,HeatRateNames,0)-1,250,1),$A110)</f>
        <v>#VALUE!</v>
      </c>
      <c r="J110" s="416" t="e">
        <f aca="true">IndGencost(J109,OFFSET(HeatRateStart,1,MATCH($A109,HeatRateNames,0)-1,250,1),$A110)</f>
        <v>#VALUE!</v>
      </c>
      <c r="K110" s="416" t="e">
        <f aca="true">IndGencost(K109,OFFSET(HeatRateStart,1,MATCH($A109,HeatRateNames,0)-1,250,1),$A110)</f>
        <v>#VALUE!</v>
      </c>
      <c r="L110" s="416" t="e">
        <f aca="true">IndGencost(L109,OFFSET(HeatRateStart,1,MATCH($A109,HeatRateNames,0)-1,250,1),$A110)</f>
        <v>#VALUE!</v>
      </c>
      <c r="M110" s="416" t="e">
        <f aca="true">IndGencost(M109,OFFSET(HeatRateStart,1,MATCH($A109,HeatRateNames,0)-1,250,1),$A110)</f>
        <v>#VALUE!</v>
      </c>
      <c r="N110" s="416" t="e">
        <f aca="true">IndGencost(N109,OFFSET(HeatRateStart,1,MATCH($A109,HeatRateNames,0)-1,250,1),$A110)</f>
        <v>#VALUE!</v>
      </c>
      <c r="O110" s="416" t="e">
        <f aca="true">IndGencost(O109,OFFSET(HeatRateStart,1,MATCH($A109,HeatRateNames,0)-1,250,1),$A110)</f>
        <v>#VALUE!</v>
      </c>
      <c r="P110" s="416" t="e">
        <f aca="true">IndGencost(P109,OFFSET(HeatRateStart,1,MATCH($A109,HeatRateNames,0)-1,250,1),$A110)</f>
        <v>#VALUE!</v>
      </c>
      <c r="Q110" s="416" t="e">
        <f aca="true">IndGencost(Q109,OFFSET(HeatRateStart,1,MATCH($A109,HeatRateNames,0)-1,250,1),$A110)</f>
        <v>#VALUE!</v>
      </c>
      <c r="R110" s="416" t="e">
        <f aca="true">IndGencost(R109,OFFSET(HeatRateStart,1,MATCH($A109,HeatRateNames,0)-1,250,1),$A110)</f>
        <v>#VALUE!</v>
      </c>
      <c r="S110" s="416" t="e">
        <f aca="true">IndGencost(S109,OFFSET(HeatRateStart,1,MATCH($A109,HeatRateNames,0)-1,250,1),$A110)</f>
        <v>#VALUE!</v>
      </c>
      <c r="T110" s="416" t="e">
        <f aca="true">IndGencost(T109,OFFSET(HeatRateStart,1,MATCH($A109,HeatRateNames,0)-1,250,1),$A110)</f>
        <v>#VALUE!</v>
      </c>
      <c r="U110" s="416" t="e">
        <f aca="true">IndGencost(U109,OFFSET(HeatRateStart,1,MATCH($A109,HeatRateNames,0)-1,250,1),$A110)</f>
        <v>#VALUE!</v>
      </c>
      <c r="V110" s="416" t="e">
        <f aca="true">IndGencost(V109,OFFSET(HeatRateStart,1,MATCH($A109,HeatRateNames,0)-1,250,1),$A110)</f>
        <v>#VALUE!</v>
      </c>
      <c r="W110" s="416" t="e">
        <f aca="true">IndGencost(W109,OFFSET(HeatRateStart,1,MATCH($A109,HeatRateNames,0)-1,250,1),$A110)</f>
        <v>#VALUE!</v>
      </c>
      <c r="X110" s="416" t="e">
        <f aca="true">IndGencost(X109,OFFSET(HeatRateStart,1,MATCH($A109,HeatRateNames,0)-1,250,1),$A110)</f>
        <v>#VALUE!</v>
      </c>
      <c r="Y110" s="416" t="e">
        <f aca="true">IndGencost(Y109,OFFSET(HeatRateStart,1,MATCH($A109,HeatRateNames,0)-1,250,1),$A110)</f>
        <v>#VALUE!</v>
      </c>
      <c r="Z110" s="412" t="e">
        <f aca="false" t="array" ref="Z110:Z110">SUM(B109:Y109*B110:Y110)</f>
        <v>#VALUE!</v>
      </c>
      <c r="AA110" s="414" t="s">
        <v>127</v>
      </c>
    </row>
    <row r="111" customFormat="false" ht="12.75" hidden="false" customHeight="false" outlineLevel="0" collapsed="false">
      <c r="A111" s="404" t="s">
        <v>130</v>
      </c>
      <c r="B111" s="405" t="n">
        <v>31</v>
      </c>
      <c r="C111" s="405" t="n">
        <v>31</v>
      </c>
      <c r="D111" s="405" t="n">
        <v>31</v>
      </c>
      <c r="E111" s="405" t="n">
        <v>31</v>
      </c>
      <c r="F111" s="405" t="n">
        <v>31</v>
      </c>
      <c r="G111" s="405" t="n">
        <v>31</v>
      </c>
      <c r="H111" s="405" t="n">
        <v>31</v>
      </c>
      <c r="I111" s="405" t="n">
        <v>31</v>
      </c>
      <c r="J111" s="405" t="n">
        <v>31</v>
      </c>
      <c r="K111" s="405" t="n">
        <v>31</v>
      </c>
      <c r="L111" s="405" t="n">
        <v>31</v>
      </c>
      <c r="M111" s="405" t="n">
        <v>31</v>
      </c>
      <c r="N111" s="405" t="n">
        <v>31</v>
      </c>
      <c r="O111" s="405" t="n">
        <v>31</v>
      </c>
      <c r="P111" s="405" t="n">
        <v>31</v>
      </c>
      <c r="Q111" s="405" t="n">
        <v>31</v>
      </c>
      <c r="R111" s="405" t="n">
        <v>31</v>
      </c>
      <c r="S111" s="405" t="n">
        <v>31</v>
      </c>
      <c r="T111" s="405" t="n">
        <v>31</v>
      </c>
      <c r="U111" s="405" t="n">
        <v>31</v>
      </c>
      <c r="V111" s="405" t="n">
        <v>31</v>
      </c>
      <c r="W111" s="405" t="n">
        <v>31</v>
      </c>
      <c r="X111" s="405" t="n">
        <v>31</v>
      </c>
      <c r="Y111" s="405" t="n">
        <v>31</v>
      </c>
      <c r="Z111" s="417" t="n">
        <f aca="false">SUM(B111:Y111)</f>
        <v>744</v>
      </c>
      <c r="AA111" s="418"/>
    </row>
    <row r="112" customFormat="false" ht="12.75" hidden="false" customHeight="false" outlineLevel="0" collapsed="false">
      <c r="A112" s="419"/>
      <c r="B112" s="420" t="e">
        <f aca="true">IndGencost(B111,OFFSET(HeatRateStart,1,MATCH($A109,HeatRateNames,0)-1,250,1),$A110)</f>
        <v>#VALUE!</v>
      </c>
      <c r="C112" s="420" t="e">
        <f aca="true">IndGencost(C111,OFFSET(HeatRateStart,1,MATCH($A109,HeatRateNames,0)-1,250,1),$A110)</f>
        <v>#VALUE!</v>
      </c>
      <c r="D112" s="420" t="e">
        <f aca="true">IndGencost(D111,OFFSET(HeatRateStart,1,MATCH($A109,HeatRateNames,0)-1,250,1),$A110)</f>
        <v>#VALUE!</v>
      </c>
      <c r="E112" s="420" t="e">
        <f aca="true">IndGencost(E111,OFFSET(HeatRateStart,1,MATCH($A109,HeatRateNames,0)-1,250,1),$A110)</f>
        <v>#VALUE!</v>
      </c>
      <c r="F112" s="420" t="e">
        <f aca="true">IndGencost(F111,OFFSET(HeatRateStart,1,MATCH($A109,HeatRateNames,0)-1,250,1),$A110)</f>
        <v>#VALUE!</v>
      </c>
      <c r="G112" s="420" t="e">
        <f aca="true">IndGencost(G111,OFFSET(HeatRateStart,1,MATCH($A109,HeatRateNames,0)-1,250,1),$A110)</f>
        <v>#VALUE!</v>
      </c>
      <c r="H112" s="420" t="e">
        <f aca="true">IndGencost(H111,OFFSET(HeatRateStart,1,MATCH($A109,HeatRateNames,0)-1,250,1),$A110)</f>
        <v>#VALUE!</v>
      </c>
      <c r="I112" s="420" t="e">
        <f aca="true">IndGencost(I111,OFFSET(HeatRateStart,1,MATCH($A109,HeatRateNames,0)-1,250,1),$A110)</f>
        <v>#VALUE!</v>
      </c>
      <c r="J112" s="420" t="e">
        <f aca="true">IndGencost(J111,OFFSET(HeatRateStart,1,MATCH($A109,HeatRateNames,0)-1,250,1),$A110)</f>
        <v>#VALUE!</v>
      </c>
      <c r="K112" s="420" t="e">
        <f aca="true">IndGencost(K111,OFFSET(HeatRateStart,1,MATCH($A109,HeatRateNames,0)-1,250,1),$A110)</f>
        <v>#VALUE!</v>
      </c>
      <c r="L112" s="420" t="e">
        <f aca="true">IndGencost(L111,OFFSET(HeatRateStart,1,MATCH($A109,HeatRateNames,0)-1,250,1),$A110)</f>
        <v>#VALUE!</v>
      </c>
      <c r="M112" s="420" t="e">
        <f aca="true">IndGencost(M111,OFFSET(HeatRateStart,1,MATCH($A109,HeatRateNames,0)-1,250,1),$A110)</f>
        <v>#VALUE!</v>
      </c>
      <c r="N112" s="420" t="e">
        <f aca="true">IndGencost(N111,OFFSET(HeatRateStart,1,MATCH($A109,HeatRateNames,0)-1,250,1),$A110)</f>
        <v>#VALUE!</v>
      </c>
      <c r="O112" s="420" t="e">
        <f aca="true">IndGencost(O111,OFFSET(HeatRateStart,1,MATCH($A109,HeatRateNames,0)-1,250,1),$A110)</f>
        <v>#VALUE!</v>
      </c>
      <c r="P112" s="420" t="e">
        <f aca="true">IndGencost(P111,OFFSET(HeatRateStart,1,MATCH($A109,HeatRateNames,0)-1,250,1),$A110)</f>
        <v>#VALUE!</v>
      </c>
      <c r="Q112" s="420" t="e">
        <f aca="true">IndGencost(Q111,OFFSET(HeatRateStart,1,MATCH($A109,HeatRateNames,0)-1,250,1),$A110)</f>
        <v>#VALUE!</v>
      </c>
      <c r="R112" s="420" t="e">
        <f aca="true">IndGencost(R111,OFFSET(HeatRateStart,1,MATCH($A109,HeatRateNames,0)-1,250,1),$A110)</f>
        <v>#VALUE!</v>
      </c>
      <c r="S112" s="420" t="e">
        <f aca="true">IndGencost(S111,OFFSET(HeatRateStart,1,MATCH($A109,HeatRateNames,0)-1,250,1),$A110)</f>
        <v>#VALUE!</v>
      </c>
      <c r="T112" s="420" t="e">
        <f aca="true">IndGencost(T111,OFFSET(HeatRateStart,1,MATCH($A109,HeatRateNames,0)-1,250,1),$A110)</f>
        <v>#VALUE!</v>
      </c>
      <c r="U112" s="420" t="e">
        <f aca="true">IndGencost(U111,OFFSET(HeatRateStart,1,MATCH($A109,HeatRateNames,0)-1,250,1),$A110)</f>
        <v>#VALUE!</v>
      </c>
      <c r="V112" s="420" t="e">
        <f aca="true">IndGencost(V111,OFFSET(HeatRateStart,1,MATCH($A109,HeatRateNames,0)-1,250,1),$A110)</f>
        <v>#VALUE!</v>
      </c>
      <c r="W112" s="420" t="e">
        <f aca="true">IndGencost(W111,OFFSET(HeatRateStart,1,MATCH($A109,HeatRateNames,0)-1,250,1),$A110)</f>
        <v>#VALUE!</v>
      </c>
      <c r="X112" s="420" t="e">
        <f aca="true">IndGencost(X111,OFFSET(HeatRateStart,1,MATCH($A109,HeatRateNames,0)-1,250,1),$A110)</f>
        <v>#VALUE!</v>
      </c>
      <c r="Y112" s="420" t="e">
        <f aca="true">IndGencost(Y111,OFFSET(HeatRateStart,1,MATCH($A109,HeatRateNames,0)-1,250,1),$A110)</f>
        <v>#VALUE!</v>
      </c>
      <c r="Z112" s="406" t="e">
        <f aca="false" t="array" ref="Z112:Z112">SUM(B111:Y111*B112:Y112)</f>
        <v>#VALUE!</v>
      </c>
      <c r="AA112" s="206"/>
      <c r="AC112" s="207"/>
    </row>
    <row r="113" customFormat="false" ht="13.5" hidden="false" customHeight="false" outlineLevel="0" collapsed="false">
      <c r="A113" s="407" t="s">
        <v>125</v>
      </c>
      <c r="B113" s="421" t="e">
        <f aca="false">B112-B110</f>
        <v>#VALUE!</v>
      </c>
      <c r="C113" s="421" t="e">
        <f aca="false">C112-C110</f>
        <v>#VALUE!</v>
      </c>
      <c r="D113" s="421" t="e">
        <f aca="false">D112-D110</f>
        <v>#VALUE!</v>
      </c>
      <c r="E113" s="421" t="e">
        <f aca="false">E112-E110</f>
        <v>#VALUE!</v>
      </c>
      <c r="F113" s="421" t="e">
        <f aca="false">F112-F110</f>
        <v>#VALUE!</v>
      </c>
      <c r="G113" s="421" t="e">
        <f aca="false">G112-G110</f>
        <v>#VALUE!</v>
      </c>
      <c r="H113" s="421" t="e">
        <f aca="false">H112-H110</f>
        <v>#VALUE!</v>
      </c>
      <c r="I113" s="421" t="e">
        <f aca="false">I112-I110</f>
        <v>#VALUE!</v>
      </c>
      <c r="J113" s="421" t="e">
        <f aca="false">J112-J110</f>
        <v>#VALUE!</v>
      </c>
      <c r="K113" s="421" t="e">
        <f aca="false">K112-K110</f>
        <v>#VALUE!</v>
      </c>
      <c r="L113" s="421" t="e">
        <f aca="false">L112-L110</f>
        <v>#VALUE!</v>
      </c>
      <c r="M113" s="421" t="e">
        <f aca="false">M112-M110</f>
        <v>#VALUE!</v>
      </c>
      <c r="N113" s="421" t="e">
        <f aca="false">N112-N110</f>
        <v>#VALUE!</v>
      </c>
      <c r="O113" s="421" t="e">
        <f aca="false">O112-O110</f>
        <v>#VALUE!</v>
      </c>
      <c r="P113" s="421" t="e">
        <f aca="false">P112-P110</f>
        <v>#VALUE!</v>
      </c>
      <c r="Q113" s="421" t="e">
        <f aca="false">Q112-Q110</f>
        <v>#VALUE!</v>
      </c>
      <c r="R113" s="421" t="e">
        <f aca="false">R112-R110</f>
        <v>#VALUE!</v>
      </c>
      <c r="S113" s="421" t="e">
        <f aca="false">S112-S110</f>
        <v>#VALUE!</v>
      </c>
      <c r="T113" s="421" t="e">
        <f aca="false">T112-T110</f>
        <v>#VALUE!</v>
      </c>
      <c r="U113" s="421" t="e">
        <f aca="false">U112-U110</f>
        <v>#VALUE!</v>
      </c>
      <c r="V113" s="421" t="e">
        <f aca="false">V112-V110</f>
        <v>#VALUE!</v>
      </c>
      <c r="W113" s="421" t="e">
        <f aca="false">W112-W110</f>
        <v>#VALUE!</v>
      </c>
      <c r="X113" s="421" t="e">
        <f aca="false">X112-X110</f>
        <v>#VALUE!</v>
      </c>
      <c r="Y113" s="421" t="e">
        <f aca="false">Y112-Y110</f>
        <v>#VALUE!</v>
      </c>
      <c r="Z113" s="409" t="e">
        <f aca="false">Z110-Z112</f>
        <v>#VALUE!</v>
      </c>
      <c r="AC113" s="207"/>
    </row>
    <row r="114" customFormat="false" ht="12.75" hidden="false" customHeight="false" outlineLevel="0" collapsed="false">
      <c r="A114" s="410" t="str">
        <f aca="false">Economics!A36</f>
        <v>Newman 3</v>
      </c>
      <c r="B114" s="411" t="n">
        <f aca="false">B43</f>
        <v>80</v>
      </c>
      <c r="C114" s="411" t="n">
        <f aca="false">C43</f>
        <v>38</v>
      </c>
      <c r="D114" s="411" t="n">
        <f aca="false">D43</f>
        <v>51</v>
      </c>
      <c r="E114" s="411" t="n">
        <f aca="false">E43</f>
        <v>48</v>
      </c>
      <c r="F114" s="411" t="n">
        <f aca="false">F43</f>
        <v>49</v>
      </c>
      <c r="G114" s="411" t="n">
        <f aca="false">G43</f>
        <v>63</v>
      </c>
      <c r="H114" s="411" t="n">
        <f aca="false">H43</f>
        <v>38</v>
      </c>
      <c r="I114" s="411" t="n">
        <f aca="false">I43</f>
        <v>50</v>
      </c>
      <c r="J114" s="411" t="n">
        <f aca="false">J43</f>
        <v>91</v>
      </c>
      <c r="K114" s="411" t="n">
        <f aca="false">K43</f>
        <v>53</v>
      </c>
      <c r="L114" s="411" t="n">
        <f aca="false">L43</f>
        <v>38</v>
      </c>
      <c r="M114" s="411" t="n">
        <f aca="false">M43</f>
        <v>38</v>
      </c>
      <c r="N114" s="411" t="n">
        <f aca="false">N43</f>
        <v>40</v>
      </c>
      <c r="O114" s="411" t="n">
        <f aca="false">O43</f>
        <v>38</v>
      </c>
      <c r="P114" s="411" t="n">
        <f aca="false">P43</f>
        <v>44</v>
      </c>
      <c r="Q114" s="411" t="n">
        <f aca="false">Q43</f>
        <v>49</v>
      </c>
      <c r="R114" s="411" t="n">
        <f aca="false">R43</f>
        <v>43</v>
      </c>
      <c r="S114" s="411" t="n">
        <f aca="false">S43</f>
        <v>94</v>
      </c>
      <c r="T114" s="411" t="n">
        <f aca="false">T43</f>
        <v>55</v>
      </c>
      <c r="U114" s="411" t="n">
        <f aca="false">U43</f>
        <v>57</v>
      </c>
      <c r="V114" s="411" t="n">
        <f aca="false">V43</f>
        <v>56</v>
      </c>
      <c r="W114" s="411" t="n">
        <f aca="false">W43</f>
        <v>64</v>
      </c>
      <c r="X114" s="411" t="n">
        <f aca="false">X43</f>
        <v>60</v>
      </c>
      <c r="Y114" s="411" t="n">
        <f aca="false">Y43</f>
        <v>72</v>
      </c>
      <c r="Z114" s="413" t="n">
        <f aca="false">SUM(B114:Y114)</f>
        <v>1309</v>
      </c>
      <c r="AA114" s="414" t="s">
        <v>131</v>
      </c>
    </row>
    <row r="115" customFormat="false" ht="12.75" hidden="false" customHeight="false" outlineLevel="0" collapsed="false">
      <c r="A115" s="415" t="n">
        <f aca="false">Economics!$I36</f>
        <v>1.96</v>
      </c>
      <c r="B115" s="416" t="e">
        <f aca="true">IndGencost(B114,OFFSET(HeatRateStart,1,MATCH($A114,HeatRateNames,0)-1,250,1),$A115)</f>
        <v>#VALUE!</v>
      </c>
      <c r="C115" s="416" t="e">
        <f aca="true">IndGencost(C114,OFFSET(HeatRateStart,1,MATCH($A114,HeatRateNames,0)-1,250,1),$A115)</f>
        <v>#VALUE!</v>
      </c>
      <c r="D115" s="416" t="e">
        <f aca="true">IndGencost(D114,OFFSET(HeatRateStart,1,MATCH($A114,HeatRateNames,0)-1,250,1),$A115)</f>
        <v>#VALUE!</v>
      </c>
      <c r="E115" s="416" t="e">
        <f aca="true">IndGencost(E114,OFFSET(HeatRateStart,1,MATCH($A114,HeatRateNames,0)-1,250,1),$A115)</f>
        <v>#VALUE!</v>
      </c>
      <c r="F115" s="416" t="e">
        <f aca="true">IndGencost(F114,OFFSET(HeatRateStart,1,MATCH($A114,HeatRateNames,0)-1,250,1),$A115)</f>
        <v>#VALUE!</v>
      </c>
      <c r="G115" s="416" t="e">
        <f aca="true">IndGencost(G114,OFFSET(HeatRateStart,1,MATCH($A114,HeatRateNames,0)-1,250,1),$A115)</f>
        <v>#VALUE!</v>
      </c>
      <c r="H115" s="416" t="e">
        <f aca="true">IndGencost(H114,OFFSET(HeatRateStart,1,MATCH($A114,HeatRateNames,0)-1,250,1),$A115)</f>
        <v>#VALUE!</v>
      </c>
      <c r="I115" s="416" t="e">
        <f aca="true">IndGencost(I114,OFFSET(HeatRateStart,1,MATCH($A114,HeatRateNames,0)-1,250,1),$A115)</f>
        <v>#VALUE!</v>
      </c>
      <c r="J115" s="416" t="e">
        <f aca="true">IndGencost(J114,OFFSET(HeatRateStart,1,MATCH($A114,HeatRateNames,0)-1,250,1),$A115)</f>
        <v>#VALUE!</v>
      </c>
      <c r="K115" s="416" t="e">
        <f aca="true">IndGencost(K114,OFFSET(HeatRateStart,1,MATCH($A114,HeatRateNames,0)-1,250,1),$A115)</f>
        <v>#VALUE!</v>
      </c>
      <c r="L115" s="416" t="e">
        <f aca="true">IndGencost(L114,OFFSET(HeatRateStart,1,MATCH($A114,HeatRateNames,0)-1,250,1),$A115)</f>
        <v>#VALUE!</v>
      </c>
      <c r="M115" s="416" t="e">
        <f aca="true">IndGencost(M114,OFFSET(HeatRateStart,1,MATCH($A114,HeatRateNames,0)-1,250,1),$A115)</f>
        <v>#VALUE!</v>
      </c>
      <c r="N115" s="416" t="e">
        <f aca="true">IndGencost(N114,OFFSET(HeatRateStart,1,MATCH($A114,HeatRateNames,0)-1,250,1),$A115)</f>
        <v>#VALUE!</v>
      </c>
      <c r="O115" s="416" t="e">
        <f aca="true">IndGencost(O114,OFFSET(HeatRateStart,1,MATCH($A114,HeatRateNames,0)-1,250,1),$A115)</f>
        <v>#VALUE!</v>
      </c>
      <c r="P115" s="416" t="e">
        <f aca="true">IndGencost(P114,OFFSET(HeatRateStart,1,MATCH($A114,HeatRateNames,0)-1,250,1),$A115)</f>
        <v>#VALUE!</v>
      </c>
      <c r="Q115" s="416" t="e">
        <f aca="true">IndGencost(Q114,OFFSET(HeatRateStart,1,MATCH($A114,HeatRateNames,0)-1,250,1),$A115)</f>
        <v>#VALUE!</v>
      </c>
      <c r="R115" s="416" t="e">
        <f aca="true">IndGencost(R114,OFFSET(HeatRateStart,1,MATCH($A114,HeatRateNames,0)-1,250,1),$A115)</f>
        <v>#VALUE!</v>
      </c>
      <c r="S115" s="416" t="e">
        <f aca="true">IndGencost(S114,OFFSET(HeatRateStart,1,MATCH($A114,HeatRateNames,0)-1,250,1),$A115)</f>
        <v>#VALUE!</v>
      </c>
      <c r="T115" s="416" t="e">
        <f aca="true">IndGencost(T114,OFFSET(HeatRateStart,1,MATCH($A114,HeatRateNames,0)-1,250,1),$A115)</f>
        <v>#VALUE!</v>
      </c>
      <c r="U115" s="416" t="e">
        <f aca="true">IndGencost(U114,OFFSET(HeatRateStart,1,MATCH($A114,HeatRateNames,0)-1,250,1),$A115)</f>
        <v>#VALUE!</v>
      </c>
      <c r="V115" s="416" t="e">
        <f aca="true">IndGencost(V114,OFFSET(HeatRateStart,1,MATCH($A114,HeatRateNames,0)-1,250,1),$A115)</f>
        <v>#VALUE!</v>
      </c>
      <c r="W115" s="416" t="e">
        <f aca="true">IndGencost(W114,OFFSET(HeatRateStart,1,MATCH($A114,HeatRateNames,0)-1,250,1),$A115)</f>
        <v>#VALUE!</v>
      </c>
      <c r="X115" s="416" t="e">
        <f aca="true">IndGencost(X114,OFFSET(HeatRateStart,1,MATCH($A114,HeatRateNames,0)-1,250,1),$A115)</f>
        <v>#VALUE!</v>
      </c>
      <c r="Y115" s="416" t="e">
        <f aca="true">IndGencost(Y114,OFFSET(HeatRateStart,1,MATCH($A114,HeatRateNames,0)-1,250,1),$A115)</f>
        <v>#VALUE!</v>
      </c>
      <c r="Z115" s="412" t="e">
        <f aca="false" t="array" ref="Z115:Z115">SUM(B114:Y114*B115:Y115)</f>
        <v>#VALUE!</v>
      </c>
      <c r="AA115" s="414" t="s">
        <v>127</v>
      </c>
    </row>
    <row r="116" customFormat="false" ht="12.75" hidden="false" customHeight="false" outlineLevel="0" collapsed="false">
      <c r="A116" s="404" t="s">
        <v>132</v>
      </c>
      <c r="B116" s="405"/>
      <c r="C116" s="405"/>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17" t="n">
        <f aca="false">SUM(B116:Y116)</f>
        <v>0</v>
      </c>
      <c r="AA116" s="418"/>
    </row>
    <row r="117" customFormat="false" ht="12.75" hidden="false" customHeight="false" outlineLevel="0" collapsed="false">
      <c r="A117" s="419"/>
      <c r="B117" s="420" t="e">
        <f aca="true">IndGencost(B116,OFFSET(HeatRateStart,1,MATCH($A114,HeatRateNames,0)-1,250,1),$A115)</f>
        <v>#VALUE!</v>
      </c>
      <c r="C117" s="420" t="e">
        <f aca="true">IndGencost(C116,OFFSET(HeatRateStart,1,MATCH($A114,HeatRateNames,0)-1,250,1),$A115)</f>
        <v>#VALUE!</v>
      </c>
      <c r="D117" s="420" t="e">
        <f aca="true">IndGencost(D116,OFFSET(HeatRateStart,1,MATCH($A114,HeatRateNames,0)-1,250,1),$A115)</f>
        <v>#VALUE!</v>
      </c>
      <c r="E117" s="420" t="e">
        <f aca="true">IndGencost(E116,OFFSET(HeatRateStart,1,MATCH($A114,HeatRateNames,0)-1,250,1),$A115)</f>
        <v>#VALUE!</v>
      </c>
      <c r="F117" s="420" t="e">
        <f aca="true">IndGencost(F116,OFFSET(HeatRateStart,1,MATCH($A114,HeatRateNames,0)-1,250,1),$A115)</f>
        <v>#VALUE!</v>
      </c>
      <c r="G117" s="420" t="e">
        <f aca="true">IndGencost(G116,OFFSET(HeatRateStart,1,MATCH($A114,HeatRateNames,0)-1,250,1),$A115)</f>
        <v>#VALUE!</v>
      </c>
      <c r="H117" s="420" t="e">
        <f aca="true">IndGencost(H116,OFFSET(HeatRateStart,1,MATCH($A114,HeatRateNames,0)-1,250,1),$A115)</f>
        <v>#VALUE!</v>
      </c>
      <c r="I117" s="420" t="e">
        <f aca="true">IndGencost(I116,OFFSET(HeatRateStart,1,MATCH($A114,HeatRateNames,0)-1,250,1),$A115)</f>
        <v>#VALUE!</v>
      </c>
      <c r="J117" s="420" t="e">
        <f aca="true">IndGencost(J116,OFFSET(HeatRateStart,1,MATCH($A114,HeatRateNames,0)-1,250,1),$A115)</f>
        <v>#VALUE!</v>
      </c>
      <c r="K117" s="420" t="e">
        <f aca="true">IndGencost(K116,OFFSET(HeatRateStart,1,MATCH($A114,HeatRateNames,0)-1,250,1),$A115)</f>
        <v>#VALUE!</v>
      </c>
      <c r="L117" s="420" t="e">
        <f aca="true">IndGencost(L116,OFFSET(HeatRateStart,1,MATCH($A114,HeatRateNames,0)-1,250,1),$A115)</f>
        <v>#VALUE!</v>
      </c>
      <c r="M117" s="420" t="e">
        <f aca="true">IndGencost(M116,OFFSET(HeatRateStart,1,MATCH($A114,HeatRateNames,0)-1,250,1),$A115)</f>
        <v>#VALUE!</v>
      </c>
      <c r="N117" s="420" t="e">
        <f aca="true">IndGencost(N116,OFFSET(HeatRateStart,1,MATCH($A114,HeatRateNames,0)-1,250,1),$A115)</f>
        <v>#VALUE!</v>
      </c>
      <c r="O117" s="420" t="e">
        <f aca="true">IndGencost(O116,OFFSET(HeatRateStart,1,MATCH($A114,HeatRateNames,0)-1,250,1),$A115)</f>
        <v>#VALUE!</v>
      </c>
      <c r="P117" s="420" t="e">
        <f aca="true">IndGencost(P116,OFFSET(HeatRateStart,1,MATCH($A114,HeatRateNames,0)-1,250,1),$A115)</f>
        <v>#VALUE!</v>
      </c>
      <c r="Q117" s="420" t="e">
        <f aca="true">IndGencost(Q116,OFFSET(HeatRateStart,1,MATCH($A114,HeatRateNames,0)-1,250,1),$A115)</f>
        <v>#VALUE!</v>
      </c>
      <c r="R117" s="420" t="e">
        <f aca="true">IndGencost(R116,OFFSET(HeatRateStart,1,MATCH($A114,HeatRateNames,0)-1,250,1),$A115)</f>
        <v>#VALUE!</v>
      </c>
      <c r="S117" s="420" t="e">
        <f aca="true">IndGencost(S116,OFFSET(HeatRateStart,1,MATCH($A114,HeatRateNames,0)-1,250,1),$A115)</f>
        <v>#VALUE!</v>
      </c>
      <c r="T117" s="420" t="e">
        <f aca="true">IndGencost(T116,OFFSET(HeatRateStart,1,MATCH($A114,HeatRateNames,0)-1,250,1),$A115)</f>
        <v>#VALUE!</v>
      </c>
      <c r="U117" s="420" t="e">
        <f aca="true">IndGencost(U116,OFFSET(HeatRateStart,1,MATCH($A114,HeatRateNames,0)-1,250,1),$A115)</f>
        <v>#VALUE!</v>
      </c>
      <c r="V117" s="420" t="e">
        <f aca="true">IndGencost(V116,OFFSET(HeatRateStart,1,MATCH($A114,HeatRateNames,0)-1,250,1),$A115)</f>
        <v>#VALUE!</v>
      </c>
      <c r="W117" s="420" t="e">
        <f aca="true">IndGencost(W116,OFFSET(HeatRateStart,1,MATCH($A114,HeatRateNames,0)-1,250,1),$A115)</f>
        <v>#VALUE!</v>
      </c>
      <c r="X117" s="420" t="e">
        <f aca="true">IndGencost(X116,OFFSET(HeatRateStart,1,MATCH($A114,HeatRateNames,0)-1,250,1),$A115)</f>
        <v>#VALUE!</v>
      </c>
      <c r="Y117" s="420" t="e">
        <f aca="true">IndGencost(Y116,OFFSET(HeatRateStart,1,MATCH($A114,HeatRateNames,0)-1,250,1),$A115)</f>
        <v>#VALUE!</v>
      </c>
      <c r="Z117" s="406" t="e">
        <f aca="false" t="array" ref="Z117:Z117">SUM(B116:Y116*B117:Y117)</f>
        <v>#VALUE!</v>
      </c>
      <c r="AA117" s="206"/>
    </row>
    <row r="118" customFormat="false" ht="13.5" hidden="false" customHeight="false" outlineLevel="0" collapsed="false">
      <c r="A118" s="407" t="s">
        <v>125</v>
      </c>
      <c r="B118" s="421" t="e">
        <f aca="false">B117-B115</f>
        <v>#VALUE!</v>
      </c>
      <c r="C118" s="421" t="e">
        <f aca="false">C117-C115</f>
        <v>#VALUE!</v>
      </c>
      <c r="D118" s="421" t="e">
        <f aca="false">D117-D115</f>
        <v>#VALUE!</v>
      </c>
      <c r="E118" s="421" t="e">
        <f aca="false">E117-E115</f>
        <v>#VALUE!</v>
      </c>
      <c r="F118" s="421" t="e">
        <f aca="false">F117-F115</f>
        <v>#VALUE!</v>
      </c>
      <c r="G118" s="421" t="e">
        <f aca="false">G117-G115</f>
        <v>#VALUE!</v>
      </c>
      <c r="H118" s="421" t="e">
        <f aca="false">H117-H115</f>
        <v>#VALUE!</v>
      </c>
      <c r="I118" s="421" t="e">
        <f aca="false">I117-I115</f>
        <v>#VALUE!</v>
      </c>
      <c r="J118" s="421" t="e">
        <f aca="false">J117-J115</f>
        <v>#VALUE!</v>
      </c>
      <c r="K118" s="421" t="e">
        <f aca="false">K117-K115</f>
        <v>#VALUE!</v>
      </c>
      <c r="L118" s="421" t="e">
        <f aca="false">L117-L115</f>
        <v>#VALUE!</v>
      </c>
      <c r="M118" s="421" t="e">
        <f aca="false">M117-M115</f>
        <v>#VALUE!</v>
      </c>
      <c r="N118" s="421" t="e">
        <f aca="false">N117-N115</f>
        <v>#VALUE!</v>
      </c>
      <c r="O118" s="421" t="e">
        <f aca="false">O117-O115</f>
        <v>#VALUE!</v>
      </c>
      <c r="P118" s="421" t="e">
        <f aca="false">P117-P115</f>
        <v>#VALUE!</v>
      </c>
      <c r="Q118" s="421" t="e">
        <f aca="false">Q117-Q115</f>
        <v>#VALUE!</v>
      </c>
      <c r="R118" s="421" t="e">
        <f aca="false">R117-R115</f>
        <v>#VALUE!</v>
      </c>
      <c r="S118" s="421" t="e">
        <f aca="false">S117-S115</f>
        <v>#VALUE!</v>
      </c>
      <c r="T118" s="421" t="e">
        <f aca="false">T117-T115</f>
        <v>#VALUE!</v>
      </c>
      <c r="U118" s="421" t="e">
        <f aca="false">U117-U115</f>
        <v>#VALUE!</v>
      </c>
      <c r="V118" s="421" t="e">
        <f aca="false">V117-V115</f>
        <v>#VALUE!</v>
      </c>
      <c r="W118" s="421" t="e">
        <f aca="false">W117-W115</f>
        <v>#VALUE!</v>
      </c>
      <c r="X118" s="421" t="e">
        <f aca="false">X117-X115</f>
        <v>#VALUE!</v>
      </c>
      <c r="Y118" s="421" t="e">
        <f aca="false">Y117-Y115</f>
        <v>#VALUE!</v>
      </c>
      <c r="Z118" s="409" t="e">
        <f aca="false">Z115-Z117</f>
        <v>#VALUE!</v>
      </c>
    </row>
    <row r="119" customFormat="false" ht="12.75" hidden="false" customHeight="false" outlineLevel="0" collapsed="false">
      <c r="A119" s="410" t="str">
        <f aca="false">Economics!A37</f>
        <v>GT 1</v>
      </c>
      <c r="B119" s="411" t="n">
        <f aca="false">B44</f>
        <v>40</v>
      </c>
      <c r="C119" s="411" t="n">
        <f aca="false">C44</f>
        <v>21</v>
      </c>
      <c r="D119" s="411" t="n">
        <f aca="false">D44</f>
        <v>21</v>
      </c>
      <c r="E119" s="411" t="n">
        <f aca="false">E44</f>
        <v>21</v>
      </c>
      <c r="F119" s="411" t="n">
        <f aca="false">F44</f>
        <v>21</v>
      </c>
      <c r="G119" s="411" t="n">
        <f aca="false">G44</f>
        <v>31</v>
      </c>
      <c r="H119" s="411" t="n">
        <f aca="false">H44</f>
        <v>20</v>
      </c>
      <c r="I119" s="411" t="n">
        <f aca="false">I44</f>
        <v>12</v>
      </c>
      <c r="J119" s="411" t="n">
        <f aca="false">J44</f>
        <v>21</v>
      </c>
      <c r="K119" s="411" t="n">
        <f aca="false">K44</f>
        <v>21</v>
      </c>
      <c r="L119" s="411" t="n">
        <f aca="false">L44</f>
        <v>21</v>
      </c>
      <c r="M119" s="411" t="n">
        <f aca="false">M44</f>
        <v>21</v>
      </c>
      <c r="N119" s="411" t="n">
        <f aca="false">N44</f>
        <v>21</v>
      </c>
      <c r="O119" s="411" t="n">
        <f aca="false">O44</f>
        <v>12</v>
      </c>
      <c r="P119" s="411" t="n">
        <f aca="false">P44</f>
        <v>12</v>
      </c>
      <c r="Q119" s="411" t="n">
        <f aca="false">Q44</f>
        <v>9</v>
      </c>
      <c r="R119" s="411" t="n">
        <f aca="false">R44</f>
        <v>9</v>
      </c>
      <c r="S119" s="411" t="n">
        <f aca="false">S44</f>
        <v>31</v>
      </c>
      <c r="T119" s="411" t="n">
        <f aca="false">T44</f>
        <v>12</v>
      </c>
      <c r="U119" s="411" t="n">
        <f aca="false">U44</f>
        <v>13</v>
      </c>
      <c r="V119" s="411" t="n">
        <f aca="false">V44</f>
        <v>13</v>
      </c>
      <c r="W119" s="411" t="n">
        <f aca="false">W44</f>
        <v>13</v>
      </c>
      <c r="X119" s="411" t="n">
        <f aca="false">X44</f>
        <v>13</v>
      </c>
      <c r="Y119" s="411" t="n">
        <f aca="false">Y44</f>
        <v>38</v>
      </c>
      <c r="Z119" s="413" t="n">
        <f aca="false">SUM(B119:Y119)</f>
        <v>467</v>
      </c>
      <c r="AA119" s="414" t="s">
        <v>133</v>
      </c>
    </row>
    <row r="120" customFormat="false" ht="12.75" hidden="false" customHeight="false" outlineLevel="0" collapsed="false">
      <c r="A120" s="415" t="n">
        <f aca="false">Economics!$I37</f>
        <v>1.96</v>
      </c>
      <c r="B120" s="416" t="e">
        <f aca="true">IndGencost(B119,OFFSET(HeatRateStart,1,MATCH($A119,HeatRateNames,0)-1,250,1),$A120)</f>
        <v>#VALUE!</v>
      </c>
      <c r="C120" s="416" t="e">
        <f aca="true">IndGencost(C119,OFFSET(HeatRateStart,1,MATCH($A119,HeatRateNames,0)-1,250,1),$A120)</f>
        <v>#VALUE!</v>
      </c>
      <c r="D120" s="416" t="e">
        <f aca="true">IndGencost(D119,OFFSET(HeatRateStart,1,MATCH($A119,HeatRateNames,0)-1,250,1),$A120)</f>
        <v>#VALUE!</v>
      </c>
      <c r="E120" s="416" t="e">
        <f aca="true">IndGencost(E119,OFFSET(HeatRateStart,1,MATCH($A119,HeatRateNames,0)-1,250,1),$A120)</f>
        <v>#VALUE!</v>
      </c>
      <c r="F120" s="416" t="e">
        <f aca="true">IndGencost(F119,OFFSET(HeatRateStart,1,MATCH($A119,HeatRateNames,0)-1,250,1),$A120)</f>
        <v>#VALUE!</v>
      </c>
      <c r="G120" s="416" t="e">
        <f aca="true">IndGencost(G119,OFFSET(HeatRateStart,1,MATCH($A119,HeatRateNames,0)-1,250,1),$A120)</f>
        <v>#VALUE!</v>
      </c>
      <c r="H120" s="416" t="e">
        <f aca="true">IndGencost(H119,OFFSET(HeatRateStart,1,MATCH($A119,HeatRateNames,0)-1,250,1),$A120)</f>
        <v>#VALUE!</v>
      </c>
      <c r="I120" s="416" t="e">
        <f aca="true">IndGencost(I119,OFFSET(HeatRateStart,1,MATCH($A119,HeatRateNames,0)-1,250,1),$A120)</f>
        <v>#VALUE!</v>
      </c>
      <c r="J120" s="416" t="e">
        <f aca="true">IndGencost(J119,OFFSET(HeatRateStart,1,MATCH($A119,HeatRateNames,0)-1,250,1),$A120)</f>
        <v>#VALUE!</v>
      </c>
      <c r="K120" s="416" t="e">
        <f aca="true">IndGencost(K119,OFFSET(HeatRateStart,1,MATCH($A119,HeatRateNames,0)-1,250,1),$A120)</f>
        <v>#VALUE!</v>
      </c>
      <c r="L120" s="416" t="e">
        <f aca="true">IndGencost(L119,OFFSET(HeatRateStart,1,MATCH($A119,HeatRateNames,0)-1,250,1),$A120)</f>
        <v>#VALUE!</v>
      </c>
      <c r="M120" s="416" t="e">
        <f aca="true">IndGencost(M119,OFFSET(HeatRateStart,1,MATCH($A119,HeatRateNames,0)-1,250,1),$A120)</f>
        <v>#VALUE!</v>
      </c>
      <c r="N120" s="416" t="e">
        <f aca="true">IndGencost(N119,OFFSET(HeatRateStart,1,MATCH($A119,HeatRateNames,0)-1,250,1),$A120)</f>
        <v>#VALUE!</v>
      </c>
      <c r="O120" s="416" t="e">
        <f aca="true">IndGencost(O119,OFFSET(HeatRateStart,1,MATCH($A119,HeatRateNames,0)-1,250,1),$A120)</f>
        <v>#VALUE!</v>
      </c>
      <c r="P120" s="416" t="e">
        <f aca="true">IndGencost(P119,OFFSET(HeatRateStart,1,MATCH($A119,HeatRateNames,0)-1,250,1),$A120)</f>
        <v>#VALUE!</v>
      </c>
      <c r="Q120" s="416" t="e">
        <f aca="true">IndGencost(Q119,OFFSET(HeatRateStart,1,MATCH($A119,HeatRateNames,0)-1,250,1),$A120)</f>
        <v>#VALUE!</v>
      </c>
      <c r="R120" s="416" t="e">
        <f aca="true">IndGencost(R119,OFFSET(HeatRateStart,1,MATCH($A119,HeatRateNames,0)-1,250,1),$A120)</f>
        <v>#VALUE!</v>
      </c>
      <c r="S120" s="416" t="e">
        <f aca="true">IndGencost(S119,OFFSET(HeatRateStart,1,MATCH($A119,HeatRateNames,0)-1,250,1),$A120)</f>
        <v>#VALUE!</v>
      </c>
      <c r="T120" s="416" t="e">
        <f aca="true">IndGencost(T119,OFFSET(HeatRateStart,1,MATCH($A119,HeatRateNames,0)-1,250,1),$A120)</f>
        <v>#VALUE!</v>
      </c>
      <c r="U120" s="416" t="e">
        <f aca="true">IndGencost(U119,OFFSET(HeatRateStart,1,MATCH($A119,HeatRateNames,0)-1,250,1),$A120)</f>
        <v>#VALUE!</v>
      </c>
      <c r="V120" s="416" t="e">
        <f aca="true">IndGencost(V119,OFFSET(HeatRateStart,1,MATCH($A119,HeatRateNames,0)-1,250,1),$A120)</f>
        <v>#VALUE!</v>
      </c>
      <c r="W120" s="416" t="e">
        <f aca="true">IndGencost(W119,OFFSET(HeatRateStart,1,MATCH($A119,HeatRateNames,0)-1,250,1),$A120)</f>
        <v>#VALUE!</v>
      </c>
      <c r="X120" s="416" t="e">
        <f aca="true">IndGencost(X119,OFFSET(HeatRateStart,1,MATCH($A119,HeatRateNames,0)-1,250,1),$A120)</f>
        <v>#VALUE!</v>
      </c>
      <c r="Y120" s="416" t="e">
        <f aca="true">IndGencost(Y119,OFFSET(HeatRateStart,1,MATCH($A119,HeatRateNames,0)-1,250,1),$A120)</f>
        <v>#VALUE!</v>
      </c>
      <c r="Z120" s="412" t="e">
        <f aca="false" t="array" ref="Z120:Z120">SUM(B119:Y119*B120:Y120)</f>
        <v>#VALUE!</v>
      </c>
      <c r="AA120" s="414" t="s">
        <v>127</v>
      </c>
    </row>
    <row r="121" customFormat="false" ht="12.75" hidden="false" customHeight="false" outlineLevel="0" collapsed="false">
      <c r="A121" s="404" t="s">
        <v>123</v>
      </c>
      <c r="B121" s="405" t="n">
        <f aca="false">B119</f>
        <v>40</v>
      </c>
      <c r="C121" s="405" t="n">
        <f aca="false">C119</f>
        <v>21</v>
      </c>
      <c r="D121" s="405" t="n">
        <f aca="false">D119</f>
        <v>21</v>
      </c>
      <c r="E121" s="405" t="n">
        <f aca="false">E119</f>
        <v>21</v>
      </c>
      <c r="F121" s="405" t="n">
        <f aca="false">F119</f>
        <v>21</v>
      </c>
      <c r="G121" s="405" t="n">
        <f aca="false">G119</f>
        <v>31</v>
      </c>
      <c r="H121" s="405" t="n">
        <f aca="false">H119</f>
        <v>20</v>
      </c>
      <c r="I121" s="405" t="n">
        <f aca="false">I119</f>
        <v>12</v>
      </c>
      <c r="J121" s="405" t="n">
        <f aca="false">J119</f>
        <v>21</v>
      </c>
      <c r="K121" s="405" t="n">
        <f aca="false">K119</f>
        <v>21</v>
      </c>
      <c r="L121" s="405" t="n">
        <f aca="false">L119</f>
        <v>21</v>
      </c>
      <c r="M121" s="405" t="n">
        <f aca="false">M119</f>
        <v>21</v>
      </c>
      <c r="N121" s="405" t="n">
        <f aca="false">N119</f>
        <v>21</v>
      </c>
      <c r="O121" s="405" t="n">
        <f aca="false">O119</f>
        <v>12</v>
      </c>
      <c r="P121" s="405" t="n">
        <f aca="false">P119</f>
        <v>12</v>
      </c>
      <c r="Q121" s="405" t="n">
        <f aca="false">Q119</f>
        <v>9</v>
      </c>
      <c r="R121" s="405" t="n">
        <f aca="false">R119</f>
        <v>9</v>
      </c>
      <c r="S121" s="405" t="n">
        <f aca="false">S119</f>
        <v>31</v>
      </c>
      <c r="T121" s="405" t="n">
        <f aca="false">T119</f>
        <v>12</v>
      </c>
      <c r="U121" s="405" t="n">
        <f aca="false">U119</f>
        <v>13</v>
      </c>
      <c r="V121" s="405" t="n">
        <f aca="false">V119</f>
        <v>13</v>
      </c>
      <c r="W121" s="405" t="n">
        <f aca="false">W119</f>
        <v>13</v>
      </c>
      <c r="X121" s="405" t="n">
        <f aca="false">X119</f>
        <v>13</v>
      </c>
      <c r="Y121" s="405" t="n">
        <f aca="false">Y119</f>
        <v>38</v>
      </c>
      <c r="Z121" s="417" t="n">
        <f aca="false">SUM(B121:Y121)</f>
        <v>467</v>
      </c>
    </row>
    <row r="122" customFormat="false" ht="12.75" hidden="false" customHeight="false" outlineLevel="0" collapsed="false">
      <c r="A122" s="419"/>
      <c r="B122" s="420" t="e">
        <f aca="true">IndGencost(B121,OFFSET(HeatRateStart,1,MATCH($A119,HeatRateNames,0)-1,250,1),$A120)</f>
        <v>#VALUE!</v>
      </c>
      <c r="C122" s="420" t="e">
        <f aca="true">IndGencost(C121,OFFSET(HeatRateStart,1,MATCH($A119,HeatRateNames,0)-1,250,1),$A120)</f>
        <v>#VALUE!</v>
      </c>
      <c r="D122" s="420" t="e">
        <f aca="true">IndGencost(D121,OFFSET(HeatRateStart,1,MATCH($A119,HeatRateNames,0)-1,250,1),$A120)</f>
        <v>#VALUE!</v>
      </c>
      <c r="E122" s="420" t="e">
        <f aca="true">IndGencost(E121,OFFSET(HeatRateStart,1,MATCH($A119,HeatRateNames,0)-1,250,1),$A120)</f>
        <v>#VALUE!</v>
      </c>
      <c r="F122" s="420" t="e">
        <f aca="true">IndGencost(F121,OFFSET(HeatRateStart,1,MATCH($A119,HeatRateNames,0)-1,250,1),$A120)</f>
        <v>#VALUE!</v>
      </c>
      <c r="G122" s="420" t="e">
        <f aca="true">IndGencost(G121,OFFSET(HeatRateStart,1,MATCH($A119,HeatRateNames,0)-1,250,1),$A120)</f>
        <v>#VALUE!</v>
      </c>
      <c r="H122" s="420" t="e">
        <f aca="true">IndGencost(H121,OFFSET(HeatRateStart,1,MATCH($A119,HeatRateNames,0)-1,250,1),$A120)</f>
        <v>#VALUE!</v>
      </c>
      <c r="I122" s="420" t="e">
        <f aca="true">IndGencost(I121,OFFSET(HeatRateStart,1,MATCH($A119,HeatRateNames,0)-1,250,1),$A120)</f>
        <v>#VALUE!</v>
      </c>
      <c r="J122" s="420" t="e">
        <f aca="true">IndGencost(J121,OFFSET(HeatRateStart,1,MATCH($A119,HeatRateNames,0)-1,250,1),$A120)</f>
        <v>#VALUE!</v>
      </c>
      <c r="K122" s="420" t="e">
        <f aca="true">IndGencost(K121,OFFSET(HeatRateStart,1,MATCH($A119,HeatRateNames,0)-1,250,1),$A120)</f>
        <v>#VALUE!</v>
      </c>
      <c r="L122" s="420" t="e">
        <f aca="true">IndGencost(L121,OFFSET(HeatRateStart,1,MATCH($A119,HeatRateNames,0)-1,250,1),$A120)</f>
        <v>#VALUE!</v>
      </c>
      <c r="M122" s="420" t="e">
        <f aca="true">IndGencost(M121,OFFSET(HeatRateStart,1,MATCH($A119,HeatRateNames,0)-1,250,1),$A120)</f>
        <v>#VALUE!</v>
      </c>
      <c r="N122" s="420" t="e">
        <f aca="true">IndGencost(N121,OFFSET(HeatRateStart,1,MATCH($A119,HeatRateNames,0)-1,250,1),$A120)</f>
        <v>#VALUE!</v>
      </c>
      <c r="O122" s="420" t="e">
        <f aca="true">IndGencost(O121,OFFSET(HeatRateStart,1,MATCH($A119,HeatRateNames,0)-1,250,1),$A120)</f>
        <v>#VALUE!</v>
      </c>
      <c r="P122" s="420" t="e">
        <f aca="true">IndGencost(P121,OFFSET(HeatRateStart,1,MATCH($A119,HeatRateNames,0)-1,250,1),$A120)</f>
        <v>#VALUE!</v>
      </c>
      <c r="Q122" s="420" t="e">
        <f aca="true">IndGencost(Q121,OFFSET(HeatRateStart,1,MATCH($A119,HeatRateNames,0)-1,250,1),$A120)</f>
        <v>#VALUE!</v>
      </c>
      <c r="R122" s="420" t="e">
        <f aca="true">IndGencost(R121,OFFSET(HeatRateStart,1,MATCH($A119,HeatRateNames,0)-1,250,1),$A120)</f>
        <v>#VALUE!</v>
      </c>
      <c r="S122" s="420" t="e">
        <f aca="true">IndGencost(S121,OFFSET(HeatRateStart,1,MATCH($A119,HeatRateNames,0)-1,250,1),$A120)</f>
        <v>#VALUE!</v>
      </c>
      <c r="T122" s="420" t="e">
        <f aca="true">IndGencost(T121,OFFSET(HeatRateStart,1,MATCH($A119,HeatRateNames,0)-1,250,1),$A120)</f>
        <v>#VALUE!</v>
      </c>
      <c r="U122" s="420" t="e">
        <f aca="true">IndGencost(U121,OFFSET(HeatRateStart,1,MATCH($A119,HeatRateNames,0)-1,250,1),$A120)</f>
        <v>#VALUE!</v>
      </c>
      <c r="V122" s="420" t="e">
        <f aca="true">IndGencost(V121,OFFSET(HeatRateStart,1,MATCH($A119,HeatRateNames,0)-1,250,1),$A120)</f>
        <v>#VALUE!</v>
      </c>
      <c r="W122" s="420" t="e">
        <f aca="true">IndGencost(W121,OFFSET(HeatRateStart,1,MATCH($A119,HeatRateNames,0)-1,250,1),$A120)</f>
        <v>#VALUE!</v>
      </c>
      <c r="X122" s="420" t="e">
        <f aca="true">IndGencost(X121,OFFSET(HeatRateStart,1,MATCH($A119,HeatRateNames,0)-1,250,1),$A120)</f>
        <v>#VALUE!</v>
      </c>
      <c r="Y122" s="420" t="e">
        <f aca="true">IndGencost(Y121,OFFSET(HeatRateStart,1,MATCH($A119,HeatRateNames,0)-1,250,1),$A120)</f>
        <v>#VALUE!</v>
      </c>
      <c r="Z122" s="406" t="e">
        <f aca="false" t="array" ref="Z122:Z122">SUM(B121:Y121*B122:Y122)</f>
        <v>#VALUE!</v>
      </c>
    </row>
    <row r="123" customFormat="false" ht="13.5" hidden="false" customHeight="false" outlineLevel="0" collapsed="false">
      <c r="A123" s="407" t="s">
        <v>125</v>
      </c>
      <c r="B123" s="421" t="e">
        <f aca="false">B122-B120</f>
        <v>#VALUE!</v>
      </c>
      <c r="C123" s="421" t="e">
        <f aca="false">C122-C120</f>
        <v>#VALUE!</v>
      </c>
      <c r="D123" s="421" t="e">
        <f aca="false">D122-D120</f>
        <v>#VALUE!</v>
      </c>
      <c r="E123" s="421" t="e">
        <f aca="false">E122-E120</f>
        <v>#VALUE!</v>
      </c>
      <c r="F123" s="421" t="e">
        <f aca="false">F122-F120</f>
        <v>#VALUE!</v>
      </c>
      <c r="G123" s="421" t="e">
        <f aca="false">G122-G120</f>
        <v>#VALUE!</v>
      </c>
      <c r="H123" s="421" t="e">
        <f aca="false">H122-H120</f>
        <v>#VALUE!</v>
      </c>
      <c r="I123" s="421" t="e">
        <f aca="false">I122-I120</f>
        <v>#VALUE!</v>
      </c>
      <c r="J123" s="421" t="e">
        <f aca="false">J122-J120</f>
        <v>#VALUE!</v>
      </c>
      <c r="K123" s="421" t="e">
        <f aca="false">K122-K120</f>
        <v>#VALUE!</v>
      </c>
      <c r="L123" s="421" t="e">
        <f aca="false">L122-L120</f>
        <v>#VALUE!</v>
      </c>
      <c r="M123" s="421" t="e">
        <f aca="false">M122-M120</f>
        <v>#VALUE!</v>
      </c>
      <c r="N123" s="421" t="e">
        <f aca="false">N122-N120</f>
        <v>#VALUE!</v>
      </c>
      <c r="O123" s="421" t="e">
        <f aca="false">O122-O120</f>
        <v>#VALUE!</v>
      </c>
      <c r="P123" s="421" t="e">
        <f aca="false">P122-P120</f>
        <v>#VALUE!</v>
      </c>
      <c r="Q123" s="421" t="e">
        <f aca="false">Q122-Q120</f>
        <v>#VALUE!</v>
      </c>
      <c r="R123" s="421" t="e">
        <f aca="false">R122-R120</f>
        <v>#VALUE!</v>
      </c>
      <c r="S123" s="421" t="e">
        <f aca="false">S122-S120</f>
        <v>#VALUE!</v>
      </c>
      <c r="T123" s="421" t="e">
        <f aca="false">T122-T120</f>
        <v>#VALUE!</v>
      </c>
      <c r="U123" s="421" t="e">
        <f aca="false">U122-U120</f>
        <v>#VALUE!</v>
      </c>
      <c r="V123" s="421" t="e">
        <f aca="false">V122-V120</f>
        <v>#VALUE!</v>
      </c>
      <c r="W123" s="421" t="e">
        <f aca="false">W122-W120</f>
        <v>#VALUE!</v>
      </c>
      <c r="X123" s="421" t="e">
        <f aca="false">X122-X120</f>
        <v>#VALUE!</v>
      </c>
      <c r="Y123" s="421" t="e">
        <f aca="false">Y122-Y120</f>
        <v>#VALUE!</v>
      </c>
      <c r="Z123" s="409" t="e">
        <f aca="false">Z120-Z122</f>
        <v>#VALUE!</v>
      </c>
    </row>
    <row r="124" customFormat="false" ht="12.75" hidden="false" customHeight="false" outlineLevel="0" collapsed="false">
      <c r="A124" s="410" t="str">
        <f aca="false">Economics!A38</f>
        <v>GT 2</v>
      </c>
      <c r="B124" s="411" t="n">
        <f aca="false">B45</f>
        <v>40</v>
      </c>
      <c r="C124" s="411" t="n">
        <f aca="false">C45</f>
        <v>20</v>
      </c>
      <c r="D124" s="411" t="n">
        <f aca="false">D45</f>
        <v>20</v>
      </c>
      <c r="E124" s="411" t="n">
        <f aca="false">E45</f>
        <v>20</v>
      </c>
      <c r="F124" s="411" t="n">
        <f aca="false">F45</f>
        <v>20</v>
      </c>
      <c r="G124" s="411" t="n">
        <f aca="false">G45</f>
        <v>25</v>
      </c>
      <c r="H124" s="411" t="n">
        <f aca="false">H45</f>
        <v>20</v>
      </c>
      <c r="I124" s="411" t="n">
        <f aca="false">I45</f>
        <v>20</v>
      </c>
      <c r="J124" s="411" t="n">
        <f aca="false">J45</f>
        <v>20</v>
      </c>
      <c r="K124" s="411" t="n">
        <f aca="false">K45</f>
        <v>20</v>
      </c>
      <c r="L124" s="411" t="n">
        <f aca="false">L45</f>
        <v>20</v>
      </c>
      <c r="M124" s="411" t="n">
        <f aca="false">M45</f>
        <v>20</v>
      </c>
      <c r="N124" s="411" t="n">
        <f aca="false">N45</f>
        <v>20</v>
      </c>
      <c r="O124" s="411" t="n">
        <f aca="false">O45</f>
        <v>20</v>
      </c>
      <c r="P124" s="411" t="n">
        <f aca="false">P45</f>
        <v>20</v>
      </c>
      <c r="Q124" s="411" t="n">
        <f aca="false">Q45</f>
        <v>20</v>
      </c>
      <c r="R124" s="411" t="n">
        <f aca="false">R45</f>
        <v>20</v>
      </c>
      <c r="S124" s="411" t="n">
        <f aca="false">S45</f>
        <v>30</v>
      </c>
      <c r="T124" s="411" t="n">
        <f aca="false">T45</f>
        <v>20</v>
      </c>
      <c r="U124" s="411" t="n">
        <f aca="false">U45</f>
        <v>20</v>
      </c>
      <c r="V124" s="411" t="n">
        <f aca="false">V45</f>
        <v>20</v>
      </c>
      <c r="W124" s="411" t="n">
        <f aca="false">W45</f>
        <v>20</v>
      </c>
      <c r="X124" s="411" t="n">
        <f aca="false">X45</f>
        <v>20</v>
      </c>
      <c r="Y124" s="411" t="n">
        <f aca="false">Y45</f>
        <v>40</v>
      </c>
      <c r="Z124" s="413" t="n">
        <f aca="false">SUM(B124:Y124)</f>
        <v>535</v>
      </c>
      <c r="AA124" s="414" t="s">
        <v>133</v>
      </c>
    </row>
    <row r="125" customFormat="false" ht="12.75" hidden="false" customHeight="false" outlineLevel="0" collapsed="false">
      <c r="A125" s="415" t="n">
        <f aca="false">Economics!$I38</f>
        <v>1.96</v>
      </c>
      <c r="B125" s="416" t="e">
        <f aca="true">IndGencost(B124,OFFSET(HeatRateStart,1,MATCH($A124,HeatRateNames,0)-1,250,1),$A125)</f>
        <v>#VALUE!</v>
      </c>
      <c r="C125" s="416" t="e">
        <f aca="true">IndGencost(C124,OFFSET(HeatRateStart,1,MATCH($A124,HeatRateNames,0)-1,250,1),$A125)</f>
        <v>#VALUE!</v>
      </c>
      <c r="D125" s="416" t="e">
        <f aca="true">IndGencost(D124,OFFSET(HeatRateStart,1,MATCH($A124,HeatRateNames,0)-1,250,1),$A125)</f>
        <v>#VALUE!</v>
      </c>
      <c r="E125" s="416" t="e">
        <f aca="true">IndGencost(E124,OFFSET(HeatRateStart,1,MATCH($A124,HeatRateNames,0)-1,250,1),$A125)</f>
        <v>#VALUE!</v>
      </c>
      <c r="F125" s="416" t="e">
        <f aca="true">IndGencost(F124,OFFSET(HeatRateStart,1,MATCH($A124,HeatRateNames,0)-1,250,1),$A125)</f>
        <v>#VALUE!</v>
      </c>
      <c r="G125" s="416" t="e">
        <f aca="true">IndGencost(G124,OFFSET(HeatRateStart,1,MATCH($A124,HeatRateNames,0)-1,250,1),$A125)</f>
        <v>#VALUE!</v>
      </c>
      <c r="H125" s="416" t="e">
        <f aca="true">IndGencost(H124,OFFSET(HeatRateStart,1,MATCH($A124,HeatRateNames,0)-1,250,1),$A125)</f>
        <v>#VALUE!</v>
      </c>
      <c r="I125" s="416" t="e">
        <f aca="true">IndGencost(I124,OFFSET(HeatRateStart,1,MATCH($A124,HeatRateNames,0)-1,250,1),$A125)</f>
        <v>#VALUE!</v>
      </c>
      <c r="J125" s="416" t="e">
        <f aca="true">IndGencost(J124,OFFSET(HeatRateStart,1,MATCH($A124,HeatRateNames,0)-1,250,1),$A125)</f>
        <v>#VALUE!</v>
      </c>
      <c r="K125" s="416" t="e">
        <f aca="true">IndGencost(K124,OFFSET(HeatRateStart,1,MATCH($A124,HeatRateNames,0)-1,250,1),$A125)</f>
        <v>#VALUE!</v>
      </c>
      <c r="L125" s="416" t="e">
        <f aca="true">IndGencost(L124,OFFSET(HeatRateStart,1,MATCH($A124,HeatRateNames,0)-1,250,1),$A125)</f>
        <v>#VALUE!</v>
      </c>
      <c r="M125" s="416" t="e">
        <f aca="true">IndGencost(M124,OFFSET(HeatRateStart,1,MATCH($A124,HeatRateNames,0)-1,250,1),$A125)</f>
        <v>#VALUE!</v>
      </c>
      <c r="N125" s="416" t="e">
        <f aca="true">IndGencost(N124,OFFSET(HeatRateStart,1,MATCH($A124,HeatRateNames,0)-1,250,1),$A125)</f>
        <v>#VALUE!</v>
      </c>
      <c r="O125" s="416" t="e">
        <f aca="true">IndGencost(O124,OFFSET(HeatRateStart,1,MATCH($A124,HeatRateNames,0)-1,250,1),$A125)</f>
        <v>#VALUE!</v>
      </c>
      <c r="P125" s="416" t="e">
        <f aca="true">IndGencost(P124,OFFSET(HeatRateStart,1,MATCH($A124,HeatRateNames,0)-1,250,1),$A125)</f>
        <v>#VALUE!</v>
      </c>
      <c r="Q125" s="416" t="e">
        <f aca="true">IndGencost(Q124,OFFSET(HeatRateStart,1,MATCH($A124,HeatRateNames,0)-1,250,1),$A125)</f>
        <v>#VALUE!</v>
      </c>
      <c r="R125" s="416" t="e">
        <f aca="true">IndGencost(R124,OFFSET(HeatRateStart,1,MATCH($A124,HeatRateNames,0)-1,250,1),$A125)</f>
        <v>#VALUE!</v>
      </c>
      <c r="S125" s="416" t="e">
        <f aca="true">IndGencost(S124,OFFSET(HeatRateStart,1,MATCH($A124,HeatRateNames,0)-1,250,1),$A125)</f>
        <v>#VALUE!</v>
      </c>
      <c r="T125" s="416" t="e">
        <f aca="true">IndGencost(T124,OFFSET(HeatRateStart,1,MATCH($A124,HeatRateNames,0)-1,250,1),$A125)</f>
        <v>#VALUE!</v>
      </c>
      <c r="U125" s="416" t="e">
        <f aca="true">IndGencost(U124,OFFSET(HeatRateStart,1,MATCH($A124,HeatRateNames,0)-1,250,1),$A125)</f>
        <v>#VALUE!</v>
      </c>
      <c r="V125" s="416" t="e">
        <f aca="true">IndGencost(V124,OFFSET(HeatRateStart,1,MATCH($A124,HeatRateNames,0)-1,250,1),$A125)</f>
        <v>#VALUE!</v>
      </c>
      <c r="W125" s="416" t="e">
        <f aca="true">IndGencost(W124,OFFSET(HeatRateStart,1,MATCH($A124,HeatRateNames,0)-1,250,1),$A125)</f>
        <v>#VALUE!</v>
      </c>
      <c r="X125" s="416" t="e">
        <f aca="true">IndGencost(X124,OFFSET(HeatRateStart,1,MATCH($A124,HeatRateNames,0)-1,250,1),$A125)</f>
        <v>#VALUE!</v>
      </c>
      <c r="Y125" s="416" t="e">
        <f aca="true">IndGencost(Y124,OFFSET(HeatRateStart,1,MATCH($A124,HeatRateNames,0)-1,250,1),$A125)</f>
        <v>#VALUE!</v>
      </c>
      <c r="Z125" s="412" t="e">
        <f aca="false" t="array" ref="Z125:Z125">SUM(B124:Y124*B125:Y125)</f>
        <v>#VALUE!</v>
      </c>
      <c r="AA125" s="414" t="s">
        <v>127</v>
      </c>
    </row>
    <row r="126" customFormat="false" ht="12.75" hidden="false" customHeight="false" outlineLevel="0" collapsed="false">
      <c r="A126" s="404" t="s">
        <v>123</v>
      </c>
      <c r="B126" s="405" t="n">
        <f aca="false">B124</f>
        <v>40</v>
      </c>
      <c r="C126" s="405" t="n">
        <f aca="false">C124</f>
        <v>20</v>
      </c>
      <c r="D126" s="405" t="n">
        <f aca="false">D124</f>
        <v>20</v>
      </c>
      <c r="E126" s="405" t="n">
        <f aca="false">E124</f>
        <v>20</v>
      </c>
      <c r="F126" s="405" t="n">
        <f aca="false">F124</f>
        <v>20</v>
      </c>
      <c r="G126" s="405" t="n">
        <f aca="false">G124</f>
        <v>25</v>
      </c>
      <c r="H126" s="405" t="n">
        <f aca="false">H124</f>
        <v>20</v>
      </c>
      <c r="I126" s="405" t="n">
        <f aca="false">I124</f>
        <v>20</v>
      </c>
      <c r="J126" s="405" t="n">
        <f aca="false">J124</f>
        <v>20</v>
      </c>
      <c r="K126" s="405" t="n">
        <f aca="false">K124</f>
        <v>20</v>
      </c>
      <c r="L126" s="405" t="n">
        <f aca="false">L124</f>
        <v>20</v>
      </c>
      <c r="M126" s="405" t="n">
        <f aca="false">M124</f>
        <v>20</v>
      </c>
      <c r="N126" s="405" t="n">
        <f aca="false">N124</f>
        <v>20</v>
      </c>
      <c r="O126" s="405" t="n">
        <f aca="false">O124</f>
        <v>20</v>
      </c>
      <c r="P126" s="405" t="n">
        <f aca="false">P124</f>
        <v>20</v>
      </c>
      <c r="Q126" s="405" t="n">
        <f aca="false">Q124</f>
        <v>20</v>
      </c>
      <c r="R126" s="405" t="n">
        <f aca="false">R124</f>
        <v>20</v>
      </c>
      <c r="S126" s="405" t="n">
        <f aca="false">S124</f>
        <v>30</v>
      </c>
      <c r="T126" s="405" t="n">
        <f aca="false">T124</f>
        <v>20</v>
      </c>
      <c r="U126" s="405" t="n">
        <f aca="false">U124</f>
        <v>20</v>
      </c>
      <c r="V126" s="405" t="n">
        <f aca="false">V124</f>
        <v>20</v>
      </c>
      <c r="W126" s="405" t="n">
        <f aca="false">W124</f>
        <v>20</v>
      </c>
      <c r="X126" s="405" t="n">
        <f aca="false">X124</f>
        <v>20</v>
      </c>
      <c r="Y126" s="405" t="n">
        <f aca="false">Y124</f>
        <v>40</v>
      </c>
      <c r="Z126" s="417" t="n">
        <f aca="false">SUM(B126:Y126)</f>
        <v>535</v>
      </c>
    </row>
    <row r="127" customFormat="false" ht="12.75" hidden="false" customHeight="false" outlineLevel="0" collapsed="false">
      <c r="A127" s="419"/>
      <c r="B127" s="420" t="e">
        <f aca="true">IndGencost(B126,OFFSET(HeatRateStart,1,MATCH($A124,HeatRateNames,0)-1,250,1),$A125)</f>
        <v>#VALUE!</v>
      </c>
      <c r="C127" s="420" t="e">
        <f aca="true">IndGencost(C126,OFFSET(HeatRateStart,1,MATCH($A124,HeatRateNames,0)-1,250,1),$A125)</f>
        <v>#VALUE!</v>
      </c>
      <c r="D127" s="420" t="e">
        <f aca="true">IndGencost(D126,OFFSET(HeatRateStart,1,MATCH($A124,HeatRateNames,0)-1,250,1),$A125)</f>
        <v>#VALUE!</v>
      </c>
      <c r="E127" s="420" t="e">
        <f aca="true">IndGencost(E126,OFFSET(HeatRateStart,1,MATCH($A124,HeatRateNames,0)-1,250,1),$A125)</f>
        <v>#VALUE!</v>
      </c>
      <c r="F127" s="420" t="e">
        <f aca="true">IndGencost(F126,OFFSET(HeatRateStart,1,MATCH($A124,HeatRateNames,0)-1,250,1),$A125)</f>
        <v>#VALUE!</v>
      </c>
      <c r="G127" s="420" t="e">
        <f aca="true">IndGencost(G126,OFFSET(HeatRateStart,1,MATCH($A124,HeatRateNames,0)-1,250,1),$A125)</f>
        <v>#VALUE!</v>
      </c>
      <c r="H127" s="420" t="e">
        <f aca="true">IndGencost(H126,OFFSET(HeatRateStart,1,MATCH($A124,HeatRateNames,0)-1,250,1),$A125)</f>
        <v>#VALUE!</v>
      </c>
      <c r="I127" s="420" t="e">
        <f aca="true">IndGencost(I126,OFFSET(HeatRateStart,1,MATCH($A124,HeatRateNames,0)-1,250,1),$A125)</f>
        <v>#VALUE!</v>
      </c>
      <c r="J127" s="420" t="e">
        <f aca="true">IndGencost(J126,OFFSET(HeatRateStart,1,MATCH($A124,HeatRateNames,0)-1,250,1),$A125)</f>
        <v>#VALUE!</v>
      </c>
      <c r="K127" s="420" t="e">
        <f aca="true">IndGencost(K126,OFFSET(HeatRateStart,1,MATCH($A124,HeatRateNames,0)-1,250,1),$A125)</f>
        <v>#VALUE!</v>
      </c>
      <c r="L127" s="420" t="e">
        <f aca="true">IndGencost(L126,OFFSET(HeatRateStart,1,MATCH($A124,HeatRateNames,0)-1,250,1),$A125)</f>
        <v>#VALUE!</v>
      </c>
      <c r="M127" s="420" t="e">
        <f aca="true">IndGencost(M126,OFFSET(HeatRateStart,1,MATCH($A124,HeatRateNames,0)-1,250,1),$A125)</f>
        <v>#VALUE!</v>
      </c>
      <c r="N127" s="420" t="e">
        <f aca="true">IndGencost(N126,OFFSET(HeatRateStart,1,MATCH($A124,HeatRateNames,0)-1,250,1),$A125)</f>
        <v>#VALUE!</v>
      </c>
      <c r="O127" s="420" t="e">
        <f aca="true">IndGencost(O126,OFFSET(HeatRateStart,1,MATCH($A124,HeatRateNames,0)-1,250,1),$A125)</f>
        <v>#VALUE!</v>
      </c>
      <c r="P127" s="420" t="e">
        <f aca="true">IndGencost(P126,OFFSET(HeatRateStart,1,MATCH($A124,HeatRateNames,0)-1,250,1),$A125)</f>
        <v>#VALUE!</v>
      </c>
      <c r="Q127" s="420" t="e">
        <f aca="true">IndGencost(Q126,OFFSET(HeatRateStart,1,MATCH($A124,HeatRateNames,0)-1,250,1),$A125)</f>
        <v>#VALUE!</v>
      </c>
      <c r="R127" s="420" t="e">
        <f aca="true">IndGencost(R126,OFFSET(HeatRateStart,1,MATCH($A124,HeatRateNames,0)-1,250,1),$A125)</f>
        <v>#VALUE!</v>
      </c>
      <c r="S127" s="420" t="e">
        <f aca="true">IndGencost(S126,OFFSET(HeatRateStart,1,MATCH($A124,HeatRateNames,0)-1,250,1),$A125)</f>
        <v>#VALUE!</v>
      </c>
      <c r="T127" s="420" t="e">
        <f aca="true">IndGencost(T126,OFFSET(HeatRateStart,1,MATCH($A124,HeatRateNames,0)-1,250,1),$A125)</f>
        <v>#VALUE!</v>
      </c>
      <c r="U127" s="420" t="e">
        <f aca="true">IndGencost(U126,OFFSET(HeatRateStart,1,MATCH($A124,HeatRateNames,0)-1,250,1),$A125)</f>
        <v>#VALUE!</v>
      </c>
      <c r="V127" s="420" t="e">
        <f aca="true">IndGencost(V126,OFFSET(HeatRateStart,1,MATCH($A124,HeatRateNames,0)-1,250,1),$A125)</f>
        <v>#VALUE!</v>
      </c>
      <c r="W127" s="420" t="e">
        <f aca="true">IndGencost(W126,OFFSET(HeatRateStart,1,MATCH($A124,HeatRateNames,0)-1,250,1),$A125)</f>
        <v>#VALUE!</v>
      </c>
      <c r="X127" s="420" t="e">
        <f aca="true">IndGencost(X126,OFFSET(HeatRateStart,1,MATCH($A124,HeatRateNames,0)-1,250,1),$A125)</f>
        <v>#VALUE!</v>
      </c>
      <c r="Y127" s="420" t="e">
        <f aca="true">IndGencost(Y126,OFFSET(HeatRateStart,1,MATCH($A124,HeatRateNames,0)-1,250,1),$A125)</f>
        <v>#VALUE!</v>
      </c>
      <c r="Z127" s="406" t="e">
        <f aca="false" t="array" ref="Z127:Z127">SUM(B126:Y126*B127:Y127)</f>
        <v>#VALUE!</v>
      </c>
    </row>
    <row r="128" customFormat="false" ht="13.5" hidden="false" customHeight="false" outlineLevel="0" collapsed="false">
      <c r="A128" s="407" t="s">
        <v>125</v>
      </c>
      <c r="B128" s="421" t="e">
        <f aca="false">B127-B125</f>
        <v>#VALUE!</v>
      </c>
      <c r="C128" s="421" t="e">
        <f aca="false">C127-C125</f>
        <v>#VALUE!</v>
      </c>
      <c r="D128" s="421" t="e">
        <f aca="false">D127-D125</f>
        <v>#VALUE!</v>
      </c>
      <c r="E128" s="421" t="e">
        <f aca="false">E127-E125</f>
        <v>#VALUE!</v>
      </c>
      <c r="F128" s="421" t="e">
        <f aca="false">F127-F125</f>
        <v>#VALUE!</v>
      </c>
      <c r="G128" s="421" t="e">
        <f aca="false">G127-G125</f>
        <v>#VALUE!</v>
      </c>
      <c r="H128" s="421" t="e">
        <f aca="false">H127-H125</f>
        <v>#VALUE!</v>
      </c>
      <c r="I128" s="421" t="e">
        <f aca="false">I127-I125</f>
        <v>#VALUE!</v>
      </c>
      <c r="J128" s="421" t="e">
        <f aca="false">J127-J125</f>
        <v>#VALUE!</v>
      </c>
      <c r="K128" s="421" t="e">
        <f aca="false">K127-K125</f>
        <v>#VALUE!</v>
      </c>
      <c r="L128" s="421" t="e">
        <f aca="false">L127-L125</f>
        <v>#VALUE!</v>
      </c>
      <c r="M128" s="421" t="e">
        <f aca="false">M127-M125</f>
        <v>#VALUE!</v>
      </c>
      <c r="N128" s="421" t="e">
        <f aca="false">N127-N125</f>
        <v>#VALUE!</v>
      </c>
      <c r="O128" s="421" t="e">
        <f aca="false">O127-O125</f>
        <v>#VALUE!</v>
      </c>
      <c r="P128" s="421" t="e">
        <f aca="false">P127-P125</f>
        <v>#VALUE!</v>
      </c>
      <c r="Q128" s="421" t="e">
        <f aca="false">Q127-Q125</f>
        <v>#VALUE!</v>
      </c>
      <c r="R128" s="421" t="e">
        <f aca="false">R127-R125</f>
        <v>#VALUE!</v>
      </c>
      <c r="S128" s="421" t="e">
        <f aca="false">S127-S125</f>
        <v>#VALUE!</v>
      </c>
      <c r="T128" s="421" t="e">
        <f aca="false">T127-T125</f>
        <v>#VALUE!</v>
      </c>
      <c r="U128" s="421" t="e">
        <f aca="false">U127-U125</f>
        <v>#VALUE!</v>
      </c>
      <c r="V128" s="421" t="e">
        <f aca="false">V127-V125</f>
        <v>#VALUE!</v>
      </c>
      <c r="W128" s="421" t="e">
        <f aca="false">W127-W125</f>
        <v>#VALUE!</v>
      </c>
      <c r="X128" s="421" t="e">
        <f aca="false">X127-X125</f>
        <v>#VALUE!</v>
      </c>
      <c r="Y128" s="421" t="e">
        <f aca="false">Y127-Y125</f>
        <v>#VALUE!</v>
      </c>
      <c r="Z128" s="409" t="e">
        <f aca="false">Z125-Z127</f>
        <v>#VALUE!</v>
      </c>
    </row>
    <row r="129" customFormat="false" ht="12.75" hidden="false" customHeight="false" outlineLevel="0" collapsed="false">
      <c r="A129" s="410" t="str">
        <f aca="false">Economics!A39</f>
        <v>GT1+ST1</v>
      </c>
      <c r="B129" s="411" t="n">
        <f aca="false">B46</f>
        <v>0</v>
      </c>
      <c r="C129" s="411" t="n">
        <f aca="false">C46</f>
        <v>0</v>
      </c>
      <c r="D129" s="411" t="n">
        <f aca="false">D46</f>
        <v>0</v>
      </c>
      <c r="E129" s="411" t="n">
        <f aca="false">E46</f>
        <v>0</v>
      </c>
      <c r="F129" s="411" t="n">
        <f aca="false">F46</f>
        <v>0</v>
      </c>
      <c r="G129" s="411" t="n">
        <f aca="false">G46</f>
        <v>0</v>
      </c>
      <c r="H129" s="411" t="n">
        <f aca="false">H46</f>
        <v>0</v>
      </c>
      <c r="I129" s="411" t="n">
        <f aca="false">I46</f>
        <v>0</v>
      </c>
      <c r="J129" s="411" t="n">
        <f aca="false">J46</f>
        <v>0</v>
      </c>
      <c r="K129" s="411" t="n">
        <f aca="false">K46</f>
        <v>0</v>
      </c>
      <c r="L129" s="411" t="n">
        <f aca="false">L46</f>
        <v>0</v>
      </c>
      <c r="M129" s="411" t="n">
        <f aca="false">M46</f>
        <v>0</v>
      </c>
      <c r="N129" s="411" t="n">
        <f aca="false">N46</f>
        <v>0</v>
      </c>
      <c r="O129" s="411" t="n">
        <f aca="false">O46</f>
        <v>0</v>
      </c>
      <c r="P129" s="411" t="n">
        <f aca="false">P46</f>
        <v>0</v>
      </c>
      <c r="Q129" s="411" t="n">
        <f aca="false">Q46</f>
        <v>0</v>
      </c>
      <c r="R129" s="411" t="n">
        <f aca="false">R46</f>
        <v>0</v>
      </c>
      <c r="S129" s="411" t="n">
        <f aca="false">S46</f>
        <v>0</v>
      </c>
      <c r="T129" s="411" t="n">
        <f aca="false">T46</f>
        <v>0</v>
      </c>
      <c r="U129" s="411" t="n">
        <f aca="false">U46</f>
        <v>0</v>
      </c>
      <c r="V129" s="411" t="n">
        <f aca="false">V46</f>
        <v>0</v>
      </c>
      <c r="W129" s="411" t="n">
        <f aca="false">W46</f>
        <v>0</v>
      </c>
      <c r="X129" s="411" t="n">
        <f aca="false">X46</f>
        <v>0</v>
      </c>
      <c r="Y129" s="411" t="n">
        <f aca="false">Y46</f>
        <v>0</v>
      </c>
      <c r="Z129" s="413" t="n">
        <f aca="false">SUM(B129:Y129)</f>
        <v>0</v>
      </c>
      <c r="AA129" s="414" t="s">
        <v>133</v>
      </c>
    </row>
    <row r="130" customFormat="false" ht="12.75" hidden="false" customHeight="false" outlineLevel="0" collapsed="false">
      <c r="A130" s="415" t="n">
        <f aca="false">Economics!$I39</f>
        <v>1.96</v>
      </c>
      <c r="B130" s="416" t="e">
        <f aca="true">IndGencost(B129,OFFSET(HeatRateStart,1,MATCH($A129,HeatRateNames,0)-1,250,1),$A130)</f>
        <v>#VALUE!</v>
      </c>
      <c r="C130" s="416" t="e">
        <f aca="true">IndGencost(C129,OFFSET(HeatRateStart,1,MATCH($A129,HeatRateNames,0)-1,250,1),$A130)</f>
        <v>#VALUE!</v>
      </c>
      <c r="D130" s="416" t="e">
        <f aca="true">IndGencost(D129,OFFSET(HeatRateStart,1,MATCH($A129,HeatRateNames,0)-1,250,1),$A130)</f>
        <v>#VALUE!</v>
      </c>
      <c r="E130" s="416" t="e">
        <f aca="true">IndGencost(E129,OFFSET(HeatRateStart,1,MATCH($A129,HeatRateNames,0)-1,250,1),$A130)</f>
        <v>#VALUE!</v>
      </c>
      <c r="F130" s="416" t="e">
        <f aca="true">IndGencost(F129,OFFSET(HeatRateStart,1,MATCH($A129,HeatRateNames,0)-1,250,1),$A130)</f>
        <v>#VALUE!</v>
      </c>
      <c r="G130" s="416" t="e">
        <f aca="true">IndGencost(G129,OFFSET(HeatRateStart,1,MATCH($A129,HeatRateNames,0)-1,250,1),$A130)</f>
        <v>#VALUE!</v>
      </c>
      <c r="H130" s="416" t="e">
        <f aca="true">IndGencost(H129,OFFSET(HeatRateStart,1,MATCH($A129,HeatRateNames,0)-1,250,1),$A130)</f>
        <v>#VALUE!</v>
      </c>
      <c r="I130" s="416" t="e">
        <f aca="true">IndGencost(I129,OFFSET(HeatRateStart,1,MATCH($A129,HeatRateNames,0)-1,250,1),$A130)</f>
        <v>#VALUE!</v>
      </c>
      <c r="J130" s="416" t="e">
        <f aca="true">IndGencost(J129,OFFSET(HeatRateStart,1,MATCH($A129,HeatRateNames,0)-1,250,1),$A130)</f>
        <v>#VALUE!</v>
      </c>
      <c r="K130" s="416" t="e">
        <f aca="true">IndGencost(K129,OFFSET(HeatRateStart,1,MATCH($A129,HeatRateNames,0)-1,250,1),$A130)</f>
        <v>#VALUE!</v>
      </c>
      <c r="L130" s="416" t="e">
        <f aca="true">IndGencost(L129,OFFSET(HeatRateStart,1,MATCH($A129,HeatRateNames,0)-1,250,1),$A130)</f>
        <v>#VALUE!</v>
      </c>
      <c r="M130" s="416" t="e">
        <f aca="true">IndGencost(M129,OFFSET(HeatRateStart,1,MATCH($A129,HeatRateNames,0)-1,250,1),$A130)</f>
        <v>#VALUE!</v>
      </c>
      <c r="N130" s="416" t="e">
        <f aca="true">IndGencost(N129,OFFSET(HeatRateStart,1,MATCH($A129,HeatRateNames,0)-1,250,1),$A130)</f>
        <v>#VALUE!</v>
      </c>
      <c r="O130" s="416" t="e">
        <f aca="true">IndGencost(O129,OFFSET(HeatRateStart,1,MATCH($A129,HeatRateNames,0)-1,250,1),$A130)</f>
        <v>#VALUE!</v>
      </c>
      <c r="P130" s="416" t="e">
        <f aca="true">IndGencost(P129,OFFSET(HeatRateStart,1,MATCH($A129,HeatRateNames,0)-1,250,1),$A130)</f>
        <v>#VALUE!</v>
      </c>
      <c r="Q130" s="416" t="e">
        <f aca="true">IndGencost(Q129,OFFSET(HeatRateStart,1,MATCH($A129,HeatRateNames,0)-1,250,1),$A130)</f>
        <v>#VALUE!</v>
      </c>
      <c r="R130" s="416" t="e">
        <f aca="true">IndGencost(R129,OFFSET(HeatRateStart,1,MATCH($A129,HeatRateNames,0)-1,250,1),$A130)</f>
        <v>#VALUE!</v>
      </c>
      <c r="S130" s="416" t="e">
        <f aca="true">IndGencost(S129,OFFSET(HeatRateStart,1,MATCH($A129,HeatRateNames,0)-1,250,1),$A130)</f>
        <v>#VALUE!</v>
      </c>
      <c r="T130" s="416" t="e">
        <f aca="true">IndGencost(T129,OFFSET(HeatRateStart,1,MATCH($A129,HeatRateNames,0)-1,250,1),$A130)</f>
        <v>#VALUE!</v>
      </c>
      <c r="U130" s="416" t="e">
        <f aca="true">IndGencost(U129,OFFSET(HeatRateStart,1,MATCH($A129,HeatRateNames,0)-1,250,1),$A130)</f>
        <v>#VALUE!</v>
      </c>
      <c r="V130" s="416" t="e">
        <f aca="true">IndGencost(V129,OFFSET(HeatRateStart,1,MATCH($A129,HeatRateNames,0)-1,250,1),$A130)</f>
        <v>#VALUE!</v>
      </c>
      <c r="W130" s="416" t="e">
        <f aca="true">IndGencost(W129,OFFSET(HeatRateStart,1,MATCH($A129,HeatRateNames,0)-1,250,1),$A130)</f>
        <v>#VALUE!</v>
      </c>
      <c r="X130" s="416" t="e">
        <f aca="true">IndGencost(X129,OFFSET(HeatRateStart,1,MATCH($A129,HeatRateNames,0)-1,250,1),$A130)</f>
        <v>#VALUE!</v>
      </c>
      <c r="Y130" s="416" t="e">
        <f aca="true">IndGencost(Y129,OFFSET(HeatRateStart,1,MATCH($A129,HeatRateNames,0)-1,250,1),$A130)</f>
        <v>#VALUE!</v>
      </c>
      <c r="Z130" s="412" t="e">
        <f aca="false" t="array" ref="Z130:Z130">SUM(B129:Y129*B130:Y130)</f>
        <v>#VALUE!</v>
      </c>
      <c r="AA130" s="414" t="s">
        <v>127</v>
      </c>
    </row>
    <row r="131" customFormat="false" ht="12.75" hidden="false" customHeight="false" outlineLevel="0" collapsed="false">
      <c r="A131" s="404" t="s">
        <v>134</v>
      </c>
      <c r="B131" s="405"/>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17" t="n">
        <f aca="false">SUM(B131:Y131)</f>
        <v>0</v>
      </c>
    </row>
    <row r="132" customFormat="false" ht="12.75" hidden="false" customHeight="false" outlineLevel="0" collapsed="false">
      <c r="A132" s="419"/>
      <c r="B132" s="420" t="e">
        <f aca="true">IndGencost(B131,OFFSET(HeatRateStart,1,MATCH($A129,HeatRateNames,0)-1,250,1),$A130)</f>
        <v>#VALUE!</v>
      </c>
      <c r="C132" s="420" t="e">
        <f aca="true">IndGencost(C131,OFFSET(HeatRateStart,1,MATCH($A129,HeatRateNames,0)-1,250,1),$A130)</f>
        <v>#VALUE!</v>
      </c>
      <c r="D132" s="420" t="e">
        <f aca="true">IndGencost(D131,OFFSET(HeatRateStart,1,MATCH($A129,HeatRateNames,0)-1,250,1),$A130)</f>
        <v>#VALUE!</v>
      </c>
      <c r="E132" s="420" t="e">
        <f aca="true">IndGencost(E131,OFFSET(HeatRateStart,1,MATCH($A129,HeatRateNames,0)-1,250,1),$A130)</f>
        <v>#VALUE!</v>
      </c>
      <c r="F132" s="420" t="e">
        <f aca="true">IndGencost(F131,OFFSET(HeatRateStart,1,MATCH($A129,HeatRateNames,0)-1,250,1),$A130)</f>
        <v>#VALUE!</v>
      </c>
      <c r="G132" s="420" t="e">
        <f aca="true">IndGencost(G131,OFFSET(HeatRateStart,1,MATCH($A129,HeatRateNames,0)-1,250,1),$A130)</f>
        <v>#VALUE!</v>
      </c>
      <c r="H132" s="420" t="e">
        <f aca="true">IndGencost(H131,OFFSET(HeatRateStart,1,MATCH($A129,HeatRateNames,0)-1,250,1),$A130)</f>
        <v>#VALUE!</v>
      </c>
      <c r="I132" s="420" t="e">
        <f aca="true">IndGencost(I131,OFFSET(HeatRateStart,1,MATCH($A129,HeatRateNames,0)-1,250,1),$A130)</f>
        <v>#VALUE!</v>
      </c>
      <c r="J132" s="420" t="e">
        <f aca="true">IndGencost(J131,OFFSET(HeatRateStart,1,MATCH($A129,HeatRateNames,0)-1,250,1),$A130)</f>
        <v>#VALUE!</v>
      </c>
      <c r="K132" s="420" t="e">
        <f aca="true">IndGencost(K131,OFFSET(HeatRateStart,1,MATCH($A129,HeatRateNames,0)-1,250,1),$A130)</f>
        <v>#VALUE!</v>
      </c>
      <c r="L132" s="420" t="e">
        <f aca="true">IndGencost(L131,OFFSET(HeatRateStart,1,MATCH($A129,HeatRateNames,0)-1,250,1),$A130)</f>
        <v>#VALUE!</v>
      </c>
      <c r="M132" s="420" t="e">
        <f aca="true">IndGencost(M131,OFFSET(HeatRateStart,1,MATCH($A129,HeatRateNames,0)-1,250,1),$A130)</f>
        <v>#VALUE!</v>
      </c>
      <c r="N132" s="420" t="e">
        <f aca="true">IndGencost(N131,OFFSET(HeatRateStart,1,MATCH($A129,HeatRateNames,0)-1,250,1),$A130)</f>
        <v>#VALUE!</v>
      </c>
      <c r="O132" s="420" t="e">
        <f aca="true">IndGencost(O131,OFFSET(HeatRateStart,1,MATCH($A129,HeatRateNames,0)-1,250,1),$A130)</f>
        <v>#VALUE!</v>
      </c>
      <c r="P132" s="420" t="e">
        <f aca="true">IndGencost(P131,OFFSET(HeatRateStart,1,MATCH($A129,HeatRateNames,0)-1,250,1),$A130)</f>
        <v>#VALUE!</v>
      </c>
      <c r="Q132" s="420" t="e">
        <f aca="true">IndGencost(Q131,OFFSET(HeatRateStart,1,MATCH($A129,HeatRateNames,0)-1,250,1),$A130)</f>
        <v>#VALUE!</v>
      </c>
      <c r="R132" s="420" t="e">
        <f aca="true">IndGencost(R131,OFFSET(HeatRateStart,1,MATCH($A129,HeatRateNames,0)-1,250,1),$A130)</f>
        <v>#VALUE!</v>
      </c>
      <c r="S132" s="420" t="e">
        <f aca="true">IndGencost(S131,OFFSET(HeatRateStart,1,MATCH($A129,HeatRateNames,0)-1,250,1),$A130)</f>
        <v>#VALUE!</v>
      </c>
      <c r="T132" s="420" t="e">
        <f aca="true">IndGencost(T131,OFFSET(HeatRateStart,1,MATCH($A129,HeatRateNames,0)-1,250,1),$A130)</f>
        <v>#VALUE!</v>
      </c>
      <c r="U132" s="420" t="e">
        <f aca="true">IndGencost(U131,OFFSET(HeatRateStart,1,MATCH($A129,HeatRateNames,0)-1,250,1),$A130)</f>
        <v>#VALUE!</v>
      </c>
      <c r="V132" s="420" t="e">
        <f aca="true">IndGencost(V131,OFFSET(HeatRateStart,1,MATCH($A129,HeatRateNames,0)-1,250,1),$A130)</f>
        <v>#VALUE!</v>
      </c>
      <c r="W132" s="420" t="e">
        <f aca="true">IndGencost(W131,OFFSET(HeatRateStart,1,MATCH($A129,HeatRateNames,0)-1,250,1),$A130)</f>
        <v>#VALUE!</v>
      </c>
      <c r="X132" s="420" t="e">
        <f aca="true">IndGencost(X131,OFFSET(HeatRateStart,1,MATCH($A129,HeatRateNames,0)-1,250,1),$A130)</f>
        <v>#VALUE!</v>
      </c>
      <c r="Y132" s="420" t="e">
        <f aca="true">IndGencost(Y131,OFFSET(HeatRateStart,1,MATCH($A129,HeatRateNames,0)-1,250,1),$A130)</f>
        <v>#VALUE!</v>
      </c>
      <c r="Z132" s="406" t="e">
        <f aca="false" t="array" ref="Z132:Z132">SUM(B131:Y131*B132:Y132)</f>
        <v>#VALUE!</v>
      </c>
    </row>
    <row r="133" customFormat="false" ht="13.5" hidden="false" customHeight="false" outlineLevel="0" collapsed="false">
      <c r="A133" s="407" t="s">
        <v>125</v>
      </c>
      <c r="B133" s="421" t="e">
        <f aca="false">B132-B130</f>
        <v>#VALUE!</v>
      </c>
      <c r="C133" s="421" t="e">
        <f aca="false">C132-C130</f>
        <v>#VALUE!</v>
      </c>
      <c r="D133" s="421" t="e">
        <f aca="false">D132-D130</f>
        <v>#VALUE!</v>
      </c>
      <c r="E133" s="421" t="e">
        <f aca="false">E132-E130</f>
        <v>#VALUE!</v>
      </c>
      <c r="F133" s="421" t="e">
        <f aca="false">F132-F130</f>
        <v>#VALUE!</v>
      </c>
      <c r="G133" s="421" t="e">
        <f aca="false">G132-G130</f>
        <v>#VALUE!</v>
      </c>
      <c r="H133" s="421" t="e">
        <f aca="false">H132-H130</f>
        <v>#VALUE!</v>
      </c>
      <c r="I133" s="421" t="e">
        <f aca="false">I132-I130</f>
        <v>#VALUE!</v>
      </c>
      <c r="J133" s="421" t="e">
        <f aca="false">J132-J130</f>
        <v>#VALUE!</v>
      </c>
      <c r="K133" s="421" t="e">
        <f aca="false">K132-K130</f>
        <v>#VALUE!</v>
      </c>
      <c r="L133" s="421" t="e">
        <f aca="false">L132-L130</f>
        <v>#VALUE!</v>
      </c>
      <c r="M133" s="421" t="e">
        <f aca="false">M132-M130</f>
        <v>#VALUE!</v>
      </c>
      <c r="N133" s="421" t="e">
        <f aca="false">N132-N130</f>
        <v>#VALUE!</v>
      </c>
      <c r="O133" s="421" t="e">
        <f aca="false">O132-O130</f>
        <v>#VALUE!</v>
      </c>
      <c r="P133" s="421" t="e">
        <f aca="false">P132-P130</f>
        <v>#VALUE!</v>
      </c>
      <c r="Q133" s="421" t="e">
        <f aca="false">Q132-Q130</f>
        <v>#VALUE!</v>
      </c>
      <c r="R133" s="421" t="e">
        <f aca="false">R132-R130</f>
        <v>#VALUE!</v>
      </c>
      <c r="S133" s="421" t="e">
        <f aca="false">S132-S130</f>
        <v>#VALUE!</v>
      </c>
      <c r="T133" s="421" t="e">
        <f aca="false">T132-T130</f>
        <v>#VALUE!</v>
      </c>
      <c r="U133" s="421" t="e">
        <f aca="false">U132-U130</f>
        <v>#VALUE!</v>
      </c>
      <c r="V133" s="421" t="e">
        <f aca="false">V132-V130</f>
        <v>#VALUE!</v>
      </c>
      <c r="W133" s="421" t="e">
        <f aca="false">W132-W130</f>
        <v>#VALUE!</v>
      </c>
      <c r="X133" s="421" t="e">
        <f aca="false">X132-X130</f>
        <v>#VALUE!</v>
      </c>
      <c r="Y133" s="421" t="e">
        <f aca="false">Y132-Y130</f>
        <v>#VALUE!</v>
      </c>
      <c r="Z133" s="409" t="e">
        <f aca="false">Z130-Z132</f>
        <v>#VALUE!</v>
      </c>
    </row>
    <row r="134" customFormat="false" ht="12.75" hidden="false" customHeight="false" outlineLevel="0" collapsed="false">
      <c r="A134" s="410" t="str">
        <f aca="false">Economics!A40</f>
        <v>GT2+ST1</v>
      </c>
      <c r="B134" s="411" t="n">
        <f aca="false">B47</f>
        <v>0</v>
      </c>
      <c r="C134" s="411" t="n">
        <f aca="false">C47</f>
        <v>0</v>
      </c>
      <c r="D134" s="411" t="n">
        <f aca="false">D47</f>
        <v>0</v>
      </c>
      <c r="E134" s="411" t="n">
        <f aca="false">E47</f>
        <v>0</v>
      </c>
      <c r="F134" s="411" t="n">
        <f aca="false">F47</f>
        <v>0</v>
      </c>
      <c r="G134" s="411" t="n">
        <f aca="false">G47</f>
        <v>0</v>
      </c>
      <c r="H134" s="411" t="n">
        <f aca="false">H47</f>
        <v>0</v>
      </c>
      <c r="I134" s="411" t="n">
        <f aca="false">I47</f>
        <v>0</v>
      </c>
      <c r="J134" s="411" t="n">
        <f aca="false">J47</f>
        <v>0</v>
      </c>
      <c r="K134" s="411" t="n">
        <f aca="false">K47</f>
        <v>0</v>
      </c>
      <c r="L134" s="411" t="n">
        <f aca="false">L47</f>
        <v>0</v>
      </c>
      <c r="M134" s="411" t="n">
        <f aca="false">M47</f>
        <v>0</v>
      </c>
      <c r="N134" s="411" t="n">
        <f aca="false">N47</f>
        <v>0</v>
      </c>
      <c r="O134" s="411" t="n">
        <f aca="false">O47</f>
        <v>0</v>
      </c>
      <c r="P134" s="411" t="n">
        <f aca="false">P47</f>
        <v>0</v>
      </c>
      <c r="Q134" s="411" t="n">
        <f aca="false">Q47</f>
        <v>0</v>
      </c>
      <c r="R134" s="411" t="n">
        <f aca="false">R47</f>
        <v>0</v>
      </c>
      <c r="S134" s="411" t="n">
        <f aca="false">S47</f>
        <v>0</v>
      </c>
      <c r="T134" s="411" t="n">
        <f aca="false">T47</f>
        <v>0</v>
      </c>
      <c r="U134" s="411" t="n">
        <f aca="false">U47</f>
        <v>0</v>
      </c>
      <c r="V134" s="411" t="n">
        <f aca="false">V47</f>
        <v>0</v>
      </c>
      <c r="W134" s="411" t="n">
        <f aca="false">W47</f>
        <v>0</v>
      </c>
      <c r="X134" s="411" t="n">
        <f aca="false">X47</f>
        <v>0</v>
      </c>
      <c r="Y134" s="411" t="n">
        <f aca="false">Y47</f>
        <v>0</v>
      </c>
      <c r="Z134" s="413" t="n">
        <f aca="false">SUM(B134:Y134)</f>
        <v>0</v>
      </c>
      <c r="AA134" s="414" t="s">
        <v>133</v>
      </c>
    </row>
    <row r="135" customFormat="false" ht="12.75" hidden="false" customHeight="false" outlineLevel="0" collapsed="false">
      <c r="A135" s="415" t="n">
        <f aca="false">Economics!$I40</f>
        <v>1.96</v>
      </c>
      <c r="B135" s="416" t="e">
        <f aca="true">IndGencost(B134,OFFSET(HeatRateStart,1,MATCH($A134,HeatRateNames,0)-1,250,1),$A135)</f>
        <v>#VALUE!</v>
      </c>
      <c r="C135" s="416" t="e">
        <f aca="true">IndGencost(C134,OFFSET(HeatRateStart,1,MATCH($A134,HeatRateNames,0)-1,250,1),$A135)</f>
        <v>#VALUE!</v>
      </c>
      <c r="D135" s="416" t="e">
        <f aca="true">IndGencost(D134,OFFSET(HeatRateStart,1,MATCH($A134,HeatRateNames,0)-1,250,1),$A135)</f>
        <v>#VALUE!</v>
      </c>
      <c r="E135" s="416" t="e">
        <f aca="true">IndGencost(E134,OFFSET(HeatRateStart,1,MATCH($A134,HeatRateNames,0)-1,250,1),$A135)</f>
        <v>#VALUE!</v>
      </c>
      <c r="F135" s="416" t="e">
        <f aca="true">IndGencost(F134,OFFSET(HeatRateStart,1,MATCH($A134,HeatRateNames,0)-1,250,1),$A135)</f>
        <v>#VALUE!</v>
      </c>
      <c r="G135" s="416" t="e">
        <f aca="true">IndGencost(G134,OFFSET(HeatRateStart,1,MATCH($A134,HeatRateNames,0)-1,250,1),$A135)</f>
        <v>#VALUE!</v>
      </c>
      <c r="H135" s="416" t="e">
        <f aca="true">IndGencost(H134,OFFSET(HeatRateStart,1,MATCH($A134,HeatRateNames,0)-1,250,1),$A135)</f>
        <v>#VALUE!</v>
      </c>
      <c r="I135" s="416" t="e">
        <f aca="true">IndGencost(I134,OFFSET(HeatRateStart,1,MATCH($A134,HeatRateNames,0)-1,250,1),$A135)</f>
        <v>#VALUE!</v>
      </c>
      <c r="J135" s="416" t="e">
        <f aca="true">IndGencost(J134,OFFSET(HeatRateStart,1,MATCH($A134,HeatRateNames,0)-1,250,1),$A135)</f>
        <v>#VALUE!</v>
      </c>
      <c r="K135" s="416" t="e">
        <f aca="true">IndGencost(K134,OFFSET(HeatRateStart,1,MATCH($A134,HeatRateNames,0)-1,250,1),$A135)</f>
        <v>#VALUE!</v>
      </c>
      <c r="L135" s="416" t="e">
        <f aca="true">IndGencost(L134,OFFSET(HeatRateStart,1,MATCH($A134,HeatRateNames,0)-1,250,1),$A135)</f>
        <v>#VALUE!</v>
      </c>
      <c r="M135" s="416" t="e">
        <f aca="true">IndGencost(M134,OFFSET(HeatRateStart,1,MATCH($A134,HeatRateNames,0)-1,250,1),$A135)</f>
        <v>#VALUE!</v>
      </c>
      <c r="N135" s="416" t="e">
        <f aca="true">IndGencost(N134,OFFSET(HeatRateStart,1,MATCH($A134,HeatRateNames,0)-1,250,1),$A135)</f>
        <v>#VALUE!</v>
      </c>
      <c r="O135" s="416" t="e">
        <f aca="true">IndGencost(O134,OFFSET(HeatRateStart,1,MATCH($A134,HeatRateNames,0)-1,250,1),$A135)</f>
        <v>#VALUE!</v>
      </c>
      <c r="P135" s="416" t="e">
        <f aca="true">IndGencost(P134,OFFSET(HeatRateStart,1,MATCH($A134,HeatRateNames,0)-1,250,1),$A135)</f>
        <v>#VALUE!</v>
      </c>
      <c r="Q135" s="416" t="e">
        <f aca="true">IndGencost(Q134,OFFSET(HeatRateStart,1,MATCH($A134,HeatRateNames,0)-1,250,1),$A135)</f>
        <v>#VALUE!</v>
      </c>
      <c r="R135" s="416" t="e">
        <f aca="true">IndGencost(R134,OFFSET(HeatRateStart,1,MATCH($A134,HeatRateNames,0)-1,250,1),$A135)</f>
        <v>#VALUE!</v>
      </c>
      <c r="S135" s="416" t="e">
        <f aca="true">IndGencost(S134,OFFSET(HeatRateStart,1,MATCH($A134,HeatRateNames,0)-1,250,1),$A135)</f>
        <v>#VALUE!</v>
      </c>
      <c r="T135" s="416" t="e">
        <f aca="true">IndGencost(T134,OFFSET(HeatRateStart,1,MATCH($A134,HeatRateNames,0)-1,250,1),$A135)</f>
        <v>#VALUE!</v>
      </c>
      <c r="U135" s="416" t="e">
        <f aca="true">IndGencost(U134,OFFSET(HeatRateStart,1,MATCH($A134,HeatRateNames,0)-1,250,1),$A135)</f>
        <v>#VALUE!</v>
      </c>
      <c r="V135" s="416" t="e">
        <f aca="true">IndGencost(V134,OFFSET(HeatRateStart,1,MATCH($A134,HeatRateNames,0)-1,250,1),$A135)</f>
        <v>#VALUE!</v>
      </c>
      <c r="W135" s="416" t="e">
        <f aca="true">IndGencost(W134,OFFSET(HeatRateStart,1,MATCH($A134,HeatRateNames,0)-1,250,1),$A135)</f>
        <v>#VALUE!</v>
      </c>
      <c r="X135" s="416" t="e">
        <f aca="true">IndGencost(X134,OFFSET(HeatRateStart,1,MATCH($A134,HeatRateNames,0)-1,250,1),$A135)</f>
        <v>#VALUE!</v>
      </c>
      <c r="Y135" s="416" t="e">
        <f aca="true">IndGencost(Y134,OFFSET(HeatRateStart,1,MATCH($A134,HeatRateNames,0)-1,250,1),$A135)</f>
        <v>#VALUE!</v>
      </c>
      <c r="Z135" s="412" t="e">
        <f aca="false" t="array" ref="Z135:Z135">SUM(B134:Y134*B135:Y135)</f>
        <v>#VALUE!</v>
      </c>
      <c r="AA135" s="414" t="s">
        <v>127</v>
      </c>
    </row>
    <row r="136" customFormat="false" ht="12.75" hidden="false" customHeight="false" outlineLevel="0" collapsed="false">
      <c r="A136" s="404" t="s">
        <v>123</v>
      </c>
      <c r="B136" s="405" t="n">
        <f aca="false">B134</f>
        <v>0</v>
      </c>
      <c r="C136" s="405" t="n">
        <f aca="false">C134</f>
        <v>0</v>
      </c>
      <c r="D136" s="405" t="n">
        <f aca="false">D134</f>
        <v>0</v>
      </c>
      <c r="E136" s="405" t="n">
        <f aca="false">E134</f>
        <v>0</v>
      </c>
      <c r="F136" s="405" t="n">
        <f aca="false">F134</f>
        <v>0</v>
      </c>
      <c r="G136" s="405" t="n">
        <f aca="false">G134</f>
        <v>0</v>
      </c>
      <c r="H136" s="405" t="n">
        <f aca="false">H134</f>
        <v>0</v>
      </c>
      <c r="I136" s="405" t="n">
        <f aca="false">I134</f>
        <v>0</v>
      </c>
      <c r="J136" s="405" t="n">
        <f aca="false">J134</f>
        <v>0</v>
      </c>
      <c r="K136" s="405" t="n">
        <f aca="false">K134</f>
        <v>0</v>
      </c>
      <c r="L136" s="405" t="n">
        <f aca="false">L134</f>
        <v>0</v>
      </c>
      <c r="M136" s="405" t="n">
        <f aca="false">M134</f>
        <v>0</v>
      </c>
      <c r="N136" s="405" t="n">
        <f aca="false">N134</f>
        <v>0</v>
      </c>
      <c r="O136" s="405" t="n">
        <f aca="false">O134</f>
        <v>0</v>
      </c>
      <c r="P136" s="405" t="n">
        <f aca="false">P134</f>
        <v>0</v>
      </c>
      <c r="Q136" s="405" t="n">
        <f aca="false">Q134</f>
        <v>0</v>
      </c>
      <c r="R136" s="405" t="n">
        <f aca="false">R134</f>
        <v>0</v>
      </c>
      <c r="S136" s="405" t="n">
        <f aca="false">S134</f>
        <v>0</v>
      </c>
      <c r="T136" s="405" t="n">
        <f aca="false">T134</f>
        <v>0</v>
      </c>
      <c r="U136" s="405" t="n">
        <f aca="false">U134</f>
        <v>0</v>
      </c>
      <c r="V136" s="405" t="n">
        <f aca="false">V134</f>
        <v>0</v>
      </c>
      <c r="W136" s="405" t="n">
        <f aca="false">W134</f>
        <v>0</v>
      </c>
      <c r="X136" s="405" t="n">
        <f aca="false">X134</f>
        <v>0</v>
      </c>
      <c r="Y136" s="405" t="n">
        <f aca="false">Y134</f>
        <v>0</v>
      </c>
      <c r="Z136" s="417" t="n">
        <f aca="false">SUM(B136:Y136)</f>
        <v>0</v>
      </c>
    </row>
    <row r="137" customFormat="false" ht="12.75" hidden="false" customHeight="false" outlineLevel="0" collapsed="false">
      <c r="A137" s="419"/>
      <c r="B137" s="420" t="e">
        <f aca="true">IndGencost(B136,OFFSET(HeatRateStart,1,MATCH($A134,HeatRateNames,0)-1,250,1),$A135)</f>
        <v>#VALUE!</v>
      </c>
      <c r="C137" s="420" t="e">
        <f aca="true">IndGencost(C136,OFFSET(HeatRateStart,1,MATCH($A134,HeatRateNames,0)-1,250,1),$A135)</f>
        <v>#VALUE!</v>
      </c>
      <c r="D137" s="420"/>
      <c r="E137" s="420" t="e">
        <f aca="true">IndGencost(E136,OFFSET(HeatRateStart,1,MATCH($A134,HeatRateNames,0)-1,250,1),$A135)</f>
        <v>#VALUE!</v>
      </c>
      <c r="F137" s="420" t="e">
        <f aca="true">IndGencost(F136,OFFSET(HeatRateStart,1,MATCH($A134,HeatRateNames,0)-1,250,1),$A135)</f>
        <v>#VALUE!</v>
      </c>
      <c r="G137" s="420" t="e">
        <f aca="true">IndGencost(G136,OFFSET(HeatRateStart,1,MATCH($A134,HeatRateNames,0)-1,250,1),$A135)</f>
        <v>#VALUE!</v>
      </c>
      <c r="H137" s="420" t="e">
        <f aca="true">IndGencost(H136,OFFSET(HeatRateStart,1,MATCH($A134,HeatRateNames,0)-1,250,1),$A135)</f>
        <v>#VALUE!</v>
      </c>
      <c r="I137" s="420" t="e">
        <f aca="true">IndGencost(I136,OFFSET(HeatRateStart,1,MATCH($A134,HeatRateNames,0)-1,250,1),$A135)</f>
        <v>#VALUE!</v>
      </c>
      <c r="J137" s="420" t="e">
        <f aca="true">IndGencost(J136,OFFSET(HeatRateStart,1,MATCH($A134,HeatRateNames,0)-1,250,1),$A135)</f>
        <v>#VALUE!</v>
      </c>
      <c r="K137" s="420" t="e">
        <f aca="true">IndGencost(K136,OFFSET(HeatRateStart,1,MATCH($A134,HeatRateNames,0)-1,250,1),$A135)</f>
        <v>#VALUE!</v>
      </c>
      <c r="L137" s="420" t="e">
        <f aca="true">IndGencost(L136,OFFSET(HeatRateStart,1,MATCH($A134,HeatRateNames,0)-1,250,1),$A135)</f>
        <v>#VALUE!</v>
      </c>
      <c r="M137" s="420" t="e">
        <f aca="true">IndGencost(M136,OFFSET(HeatRateStart,1,MATCH($A134,HeatRateNames,0)-1,250,1),$A135)</f>
        <v>#VALUE!</v>
      </c>
      <c r="N137" s="420" t="e">
        <f aca="true">IndGencost(N136,OFFSET(HeatRateStart,1,MATCH($A134,HeatRateNames,0)-1,250,1),$A135)</f>
        <v>#VALUE!</v>
      </c>
      <c r="O137" s="420" t="e">
        <f aca="true">IndGencost(O136,OFFSET(HeatRateStart,1,MATCH($A134,HeatRateNames,0)-1,250,1),$A135)</f>
        <v>#VALUE!</v>
      </c>
      <c r="P137" s="420" t="e">
        <f aca="true">IndGencost(P136,OFFSET(HeatRateStart,1,MATCH($A134,HeatRateNames,0)-1,250,1),$A135)</f>
        <v>#VALUE!</v>
      </c>
      <c r="Q137" s="420" t="e">
        <f aca="true">IndGencost(Q136,OFFSET(HeatRateStart,1,MATCH($A134,HeatRateNames,0)-1,250,1),$A135)</f>
        <v>#VALUE!</v>
      </c>
      <c r="R137" s="420" t="e">
        <f aca="true">IndGencost(R136,OFFSET(HeatRateStart,1,MATCH($A134,HeatRateNames,0)-1,250,1),$A135)</f>
        <v>#VALUE!</v>
      </c>
      <c r="S137" s="420" t="e">
        <f aca="true">IndGencost(S136,OFFSET(HeatRateStart,1,MATCH($A134,HeatRateNames,0)-1,250,1),$A135)</f>
        <v>#VALUE!</v>
      </c>
      <c r="T137" s="420" t="e">
        <f aca="true">IndGencost(T136,OFFSET(HeatRateStart,1,MATCH($A134,HeatRateNames,0)-1,250,1),$A135)</f>
        <v>#VALUE!</v>
      </c>
      <c r="U137" s="420" t="e">
        <f aca="true">IndGencost(U136,OFFSET(HeatRateStart,1,MATCH($A134,HeatRateNames,0)-1,250,1),$A135)</f>
        <v>#VALUE!</v>
      </c>
      <c r="V137" s="420" t="e">
        <f aca="true">IndGencost(V136,OFFSET(HeatRateStart,1,MATCH($A134,HeatRateNames,0)-1,250,1),$A135)</f>
        <v>#VALUE!</v>
      </c>
      <c r="W137" s="420" t="e">
        <f aca="true">IndGencost(W136,OFFSET(HeatRateStart,1,MATCH($A134,HeatRateNames,0)-1,250,1),$A135)</f>
        <v>#VALUE!</v>
      </c>
      <c r="X137" s="420" t="e">
        <f aca="true">IndGencost(X136,OFFSET(HeatRateStart,1,MATCH($A134,HeatRateNames,0)-1,250,1),$A135)</f>
        <v>#VALUE!</v>
      </c>
      <c r="Y137" s="420" t="e">
        <f aca="true">IndGencost(Y136,OFFSET(HeatRateStart,1,MATCH($A134,HeatRateNames,0)-1,250,1),$A135)</f>
        <v>#VALUE!</v>
      </c>
      <c r="Z137" s="406" t="e">
        <f aca="false" t="array" ref="Z137:Z137">SUM(B136:Y136*B137:Y137)</f>
        <v>#VALUE!</v>
      </c>
    </row>
    <row r="138" customFormat="false" ht="13.5" hidden="false" customHeight="false" outlineLevel="0" collapsed="false">
      <c r="A138" s="407" t="s">
        <v>125</v>
      </c>
      <c r="B138" s="421" t="e">
        <f aca="false">B137-B135</f>
        <v>#VALUE!</v>
      </c>
      <c r="C138" s="421" t="e">
        <f aca="false">C137-C135</f>
        <v>#VALUE!</v>
      </c>
      <c r="D138" s="421" t="e">
        <f aca="false">D137-D135</f>
        <v>#VALUE!</v>
      </c>
      <c r="E138" s="421" t="e">
        <f aca="false">E137-E135</f>
        <v>#VALUE!</v>
      </c>
      <c r="F138" s="421" t="e">
        <f aca="false">F137-F135</f>
        <v>#VALUE!</v>
      </c>
      <c r="G138" s="421" t="e">
        <f aca="false">G137-G135</f>
        <v>#VALUE!</v>
      </c>
      <c r="H138" s="421" t="e">
        <f aca="false">H137-H135</f>
        <v>#VALUE!</v>
      </c>
      <c r="I138" s="421" t="e">
        <f aca="false">I137-I135</f>
        <v>#VALUE!</v>
      </c>
      <c r="J138" s="421" t="e">
        <f aca="false">J137-J135</f>
        <v>#VALUE!</v>
      </c>
      <c r="K138" s="421" t="e">
        <f aca="false">K137-K135</f>
        <v>#VALUE!</v>
      </c>
      <c r="L138" s="421" t="e">
        <f aca="false">L137-L135</f>
        <v>#VALUE!</v>
      </c>
      <c r="M138" s="421" t="e">
        <f aca="false">M137-M135</f>
        <v>#VALUE!</v>
      </c>
      <c r="N138" s="421" t="e">
        <f aca="false">N137-N135</f>
        <v>#VALUE!</v>
      </c>
      <c r="O138" s="421" t="e">
        <f aca="false">O137-O135</f>
        <v>#VALUE!</v>
      </c>
      <c r="P138" s="421" t="e">
        <f aca="false">P137-P135</f>
        <v>#VALUE!</v>
      </c>
      <c r="Q138" s="421" t="e">
        <f aca="false">Q137-Q135</f>
        <v>#VALUE!</v>
      </c>
      <c r="R138" s="421" t="e">
        <f aca="false">R137-R135</f>
        <v>#VALUE!</v>
      </c>
      <c r="S138" s="421" t="e">
        <f aca="false">S137-S135</f>
        <v>#VALUE!</v>
      </c>
      <c r="T138" s="421" t="e">
        <f aca="false">T137-T135</f>
        <v>#VALUE!</v>
      </c>
      <c r="U138" s="421" t="e">
        <f aca="false">U137-U135</f>
        <v>#VALUE!</v>
      </c>
      <c r="V138" s="421" t="e">
        <f aca="false">V137-V135</f>
        <v>#VALUE!</v>
      </c>
      <c r="W138" s="421" t="e">
        <f aca="false">W137-W135</f>
        <v>#VALUE!</v>
      </c>
      <c r="X138" s="421" t="e">
        <f aca="false">X137-X135</f>
        <v>#VALUE!</v>
      </c>
      <c r="Y138" s="421" t="e">
        <f aca="false">Y137-Y135</f>
        <v>#VALUE!</v>
      </c>
      <c r="Z138" s="409" t="e">
        <f aca="false">Z135-Z137</f>
        <v>#VALUE!</v>
      </c>
    </row>
    <row r="139" customFormat="false" ht="12.75" hidden="false" customHeight="false" outlineLevel="0" collapsed="false">
      <c r="A139" s="410" t="str">
        <f aca="false">Economics!A41</f>
        <v>Newman 4</v>
      </c>
      <c r="B139" s="411" t="n">
        <f aca="false">B48</f>
        <v>0</v>
      </c>
      <c r="C139" s="411" t="n">
        <f aca="false">C48</f>
        <v>0</v>
      </c>
      <c r="D139" s="411" t="n">
        <f aca="false">D48</f>
        <v>0</v>
      </c>
      <c r="E139" s="411" t="n">
        <f aca="false">E48</f>
        <v>0</v>
      </c>
      <c r="F139" s="411" t="n">
        <f aca="false">F48</f>
        <v>0</v>
      </c>
      <c r="G139" s="411" t="n">
        <f aca="false">G48</f>
        <v>0</v>
      </c>
      <c r="H139" s="411" t="n">
        <f aca="false">H48</f>
        <v>0</v>
      </c>
      <c r="I139" s="411" t="n">
        <f aca="false">I48</f>
        <v>0</v>
      </c>
      <c r="J139" s="411" t="n">
        <f aca="false">J48</f>
        <v>0</v>
      </c>
      <c r="K139" s="411" t="n">
        <f aca="false">K48</f>
        <v>0</v>
      </c>
      <c r="L139" s="411" t="n">
        <f aca="false">L48</f>
        <v>0</v>
      </c>
      <c r="M139" s="411" t="n">
        <f aca="false">M48</f>
        <v>0</v>
      </c>
      <c r="N139" s="411" t="n">
        <f aca="false">N48</f>
        <v>0</v>
      </c>
      <c r="O139" s="411" t="n">
        <f aca="false">O48</f>
        <v>0</v>
      </c>
      <c r="P139" s="411" t="n">
        <f aca="false">P48</f>
        <v>0</v>
      </c>
      <c r="Q139" s="411" t="n">
        <f aca="false">Q48</f>
        <v>0</v>
      </c>
      <c r="R139" s="411" t="n">
        <f aca="false">R48</f>
        <v>0</v>
      </c>
      <c r="S139" s="411" t="n">
        <f aca="false">S48</f>
        <v>0</v>
      </c>
      <c r="T139" s="411" t="n">
        <f aca="false">T48</f>
        <v>0</v>
      </c>
      <c r="U139" s="411" t="n">
        <f aca="false">U48</f>
        <v>0</v>
      </c>
      <c r="V139" s="411" t="n">
        <f aca="false">V48</f>
        <v>0</v>
      </c>
      <c r="W139" s="411" t="n">
        <f aca="false">W48</f>
        <v>0</v>
      </c>
      <c r="X139" s="411" t="n">
        <f aca="false">X48</f>
        <v>0</v>
      </c>
      <c r="Y139" s="411" t="n">
        <f aca="false">Y48</f>
        <v>0</v>
      </c>
      <c r="Z139" s="413" t="n">
        <f aca="false">SUM(B139:Y139)</f>
        <v>0</v>
      </c>
      <c r="AA139" s="414" t="s">
        <v>133</v>
      </c>
    </row>
    <row r="140" customFormat="false" ht="12.75" hidden="false" customHeight="false" outlineLevel="0" collapsed="false">
      <c r="A140" s="415" t="n">
        <f aca="false">Economics!$I41</f>
        <v>1.96</v>
      </c>
      <c r="B140" s="416" t="e">
        <f aca="true">IndGencost(B139,OFFSET(HeatRateStart,1,MATCH($A139,HeatRateNames,0)-1,250,1),$A140)</f>
        <v>#VALUE!</v>
      </c>
      <c r="C140" s="416" t="e">
        <f aca="true">IndGencost(C139,OFFSET(HeatRateStart,1,MATCH($A139,HeatRateNames,0)-1,250,1),$A140)</f>
        <v>#VALUE!</v>
      </c>
      <c r="D140" s="416" t="e">
        <f aca="true">IndGencost(D139,OFFSET(HeatRateStart,1,MATCH($A139,HeatRateNames,0)-1,250,1),$A140)</f>
        <v>#VALUE!</v>
      </c>
      <c r="E140" s="416" t="e">
        <f aca="true">IndGencost(E139,OFFSET(HeatRateStart,1,MATCH($A139,HeatRateNames,0)-1,250,1),$A140)</f>
        <v>#VALUE!</v>
      </c>
      <c r="F140" s="416" t="e">
        <f aca="true">IndGencost(F139,OFFSET(HeatRateStart,1,MATCH($A139,HeatRateNames,0)-1,250,1),$A140)</f>
        <v>#VALUE!</v>
      </c>
      <c r="G140" s="416" t="e">
        <f aca="true">IndGencost(G139,OFFSET(HeatRateStart,1,MATCH($A139,HeatRateNames,0)-1,250,1),$A140)</f>
        <v>#VALUE!</v>
      </c>
      <c r="H140" s="416" t="e">
        <f aca="true">IndGencost(H139,OFFSET(HeatRateStart,1,MATCH($A139,HeatRateNames,0)-1,250,1),$A140)</f>
        <v>#VALUE!</v>
      </c>
      <c r="I140" s="416" t="e">
        <f aca="true">IndGencost(I139,OFFSET(HeatRateStart,1,MATCH($A139,HeatRateNames,0)-1,250,1),$A140)</f>
        <v>#VALUE!</v>
      </c>
      <c r="J140" s="416" t="e">
        <f aca="true">IndGencost(J139,OFFSET(HeatRateStart,1,MATCH($A139,HeatRateNames,0)-1,250,1),$A140)</f>
        <v>#VALUE!</v>
      </c>
      <c r="K140" s="416" t="e">
        <f aca="true">IndGencost(K139,OFFSET(HeatRateStart,1,MATCH($A139,HeatRateNames,0)-1,250,1),$A140)</f>
        <v>#VALUE!</v>
      </c>
      <c r="L140" s="416" t="e">
        <f aca="true">IndGencost(L139,OFFSET(HeatRateStart,1,MATCH($A139,HeatRateNames,0)-1,250,1),$A140)</f>
        <v>#VALUE!</v>
      </c>
      <c r="M140" s="416" t="e">
        <f aca="true">IndGencost(M139,OFFSET(HeatRateStart,1,MATCH($A139,HeatRateNames,0)-1,250,1),$A140)</f>
        <v>#VALUE!</v>
      </c>
      <c r="N140" s="416" t="e">
        <f aca="true">IndGencost(N139,OFFSET(HeatRateStart,1,MATCH($A139,HeatRateNames,0)-1,250,1),$A140)</f>
        <v>#VALUE!</v>
      </c>
      <c r="O140" s="416" t="e">
        <f aca="true">IndGencost(O139,OFFSET(HeatRateStart,1,MATCH($A139,HeatRateNames,0)-1,250,1),$A140)</f>
        <v>#VALUE!</v>
      </c>
      <c r="P140" s="416" t="e">
        <f aca="true">IndGencost(P139,OFFSET(HeatRateStart,1,MATCH($A139,HeatRateNames,0)-1,250,1),$A140)</f>
        <v>#VALUE!</v>
      </c>
      <c r="Q140" s="416" t="e">
        <f aca="true">IndGencost(Q139,OFFSET(HeatRateStart,1,MATCH($A139,HeatRateNames,0)-1,250,1),$A140)</f>
        <v>#VALUE!</v>
      </c>
      <c r="R140" s="416" t="e">
        <f aca="true">IndGencost(R139,OFFSET(HeatRateStart,1,MATCH($A139,HeatRateNames,0)-1,250,1),$A140)</f>
        <v>#VALUE!</v>
      </c>
      <c r="S140" s="416" t="e">
        <f aca="true">IndGencost(S139,OFFSET(HeatRateStart,1,MATCH($A139,HeatRateNames,0)-1,250,1),$A140)</f>
        <v>#VALUE!</v>
      </c>
      <c r="T140" s="416" t="e">
        <f aca="true">IndGencost(T139,OFFSET(HeatRateStart,1,MATCH($A139,HeatRateNames,0)-1,250,1),$A140)</f>
        <v>#VALUE!</v>
      </c>
      <c r="U140" s="416" t="e">
        <f aca="true">IndGencost(U139,OFFSET(HeatRateStart,1,MATCH($A139,HeatRateNames,0)-1,250,1),$A140)</f>
        <v>#VALUE!</v>
      </c>
      <c r="V140" s="416" t="e">
        <f aca="true">IndGencost(V139,OFFSET(HeatRateStart,1,MATCH($A139,HeatRateNames,0)-1,250,1),$A140)</f>
        <v>#VALUE!</v>
      </c>
      <c r="W140" s="416" t="e">
        <f aca="true">IndGencost(W139,OFFSET(HeatRateStart,1,MATCH($A139,HeatRateNames,0)-1,250,1),$A140)</f>
        <v>#VALUE!</v>
      </c>
      <c r="X140" s="416" t="e">
        <f aca="true">IndGencost(X139,OFFSET(HeatRateStart,1,MATCH($A139,HeatRateNames,0)-1,250,1),$A140)</f>
        <v>#VALUE!</v>
      </c>
      <c r="Y140" s="416" t="e">
        <f aca="true">IndGencost(Y139,OFFSET(HeatRateStart,1,MATCH($A139,HeatRateNames,0)-1,250,1),$A140)</f>
        <v>#VALUE!</v>
      </c>
      <c r="Z140" s="412" t="e">
        <f aca="false" t="array" ref="Z140:Z140">SUM(B139:Y139*B140:Y140)</f>
        <v>#VALUE!</v>
      </c>
      <c r="AA140" s="414" t="s">
        <v>127</v>
      </c>
    </row>
    <row r="141" customFormat="false" ht="12.75" hidden="false" customHeight="false" outlineLevel="0" collapsed="false">
      <c r="A141" s="404" t="s">
        <v>135</v>
      </c>
      <c r="B141" s="405" t="n">
        <v>115</v>
      </c>
      <c r="C141" s="405" t="n">
        <v>115</v>
      </c>
      <c r="D141" s="405" t="n">
        <v>135</v>
      </c>
      <c r="E141" s="405" t="n">
        <v>135</v>
      </c>
      <c r="F141" s="405" t="n">
        <v>135</v>
      </c>
      <c r="G141" s="405" t="n">
        <v>135</v>
      </c>
      <c r="H141" s="405" t="n">
        <v>130</v>
      </c>
      <c r="I141" s="405" t="n">
        <v>115</v>
      </c>
      <c r="J141" s="405" t="n">
        <v>115</v>
      </c>
      <c r="K141" s="405" t="n">
        <v>115</v>
      </c>
      <c r="L141" s="405" t="n">
        <v>115</v>
      </c>
      <c r="M141" s="405" t="n">
        <v>115</v>
      </c>
      <c r="N141" s="405" t="n">
        <v>115</v>
      </c>
      <c r="O141" s="405" t="n">
        <v>115</v>
      </c>
      <c r="P141" s="405" t="n">
        <v>115</v>
      </c>
      <c r="Q141" s="405" t="n">
        <v>115</v>
      </c>
      <c r="R141" s="405" t="n">
        <v>115</v>
      </c>
      <c r="S141" s="405" t="n">
        <v>115</v>
      </c>
      <c r="T141" s="405" t="n">
        <v>185</v>
      </c>
      <c r="U141" s="405" t="n">
        <v>185</v>
      </c>
      <c r="V141" s="405" t="n">
        <v>170</v>
      </c>
      <c r="W141" s="405" t="n">
        <v>165</v>
      </c>
      <c r="X141" s="405" t="n">
        <v>145</v>
      </c>
      <c r="Y141" s="405" t="n">
        <v>145</v>
      </c>
      <c r="Z141" s="417" t="n">
        <f aca="false">SUM(B141:Y141)</f>
        <v>3160</v>
      </c>
      <c r="AA141" s="418"/>
    </row>
    <row r="142" customFormat="false" ht="12.75" hidden="false" customHeight="false" outlineLevel="0" collapsed="false">
      <c r="A142" s="419"/>
      <c r="B142" s="420" t="e">
        <f aca="true">IndGencost(B141,OFFSET(HeatRateStart,1,MATCH($A139,HeatRateNames,0)-1,250,1),$A140)</f>
        <v>#VALUE!</v>
      </c>
      <c r="C142" s="420" t="e">
        <f aca="true">IndGencost(C141,OFFSET(HeatRateStart,1,MATCH($A139,HeatRateNames,0)-1,250,1),$A140)</f>
        <v>#VALUE!</v>
      </c>
      <c r="D142" s="420" t="e">
        <f aca="true">IndGencost(D141,OFFSET(HeatRateStart,1,MATCH($A139,HeatRateNames,0)-1,250,1),$A140)</f>
        <v>#VALUE!</v>
      </c>
      <c r="E142" s="420" t="e">
        <f aca="true">IndGencost(E141,OFFSET(HeatRateStart,1,MATCH($A139,HeatRateNames,0)-1,250,1),$A140)</f>
        <v>#VALUE!</v>
      </c>
      <c r="F142" s="420" t="e">
        <f aca="true">IndGencost(F141,OFFSET(HeatRateStart,1,MATCH($A139,HeatRateNames,0)-1,250,1),$A140)</f>
        <v>#VALUE!</v>
      </c>
      <c r="G142" s="420" t="e">
        <f aca="true">IndGencost(G141,OFFSET(HeatRateStart,1,MATCH($A139,HeatRateNames,0)-1,250,1),$A140)</f>
        <v>#VALUE!</v>
      </c>
      <c r="H142" s="420" t="e">
        <f aca="true">IndGencost(H141,OFFSET(HeatRateStart,1,MATCH($A139,HeatRateNames,0)-1,250,1),$A140)</f>
        <v>#VALUE!</v>
      </c>
      <c r="I142" s="420" t="e">
        <f aca="true">IndGencost(I141,OFFSET(HeatRateStart,1,MATCH($A139,HeatRateNames,0)-1,250,1),$A140)</f>
        <v>#VALUE!</v>
      </c>
      <c r="J142" s="420" t="e">
        <f aca="true">IndGencost(J141,OFFSET(HeatRateStart,1,MATCH($A139,HeatRateNames,0)-1,250,1),$A140)</f>
        <v>#VALUE!</v>
      </c>
      <c r="K142" s="420" t="e">
        <f aca="true">IndGencost(K141,OFFSET(HeatRateStart,1,MATCH($A139,HeatRateNames,0)-1,250,1),$A140)</f>
        <v>#VALUE!</v>
      </c>
      <c r="L142" s="420" t="e">
        <f aca="true">IndGencost(L141,OFFSET(HeatRateStart,1,MATCH($A139,HeatRateNames,0)-1,250,1),$A140)</f>
        <v>#VALUE!</v>
      </c>
      <c r="M142" s="420" t="e">
        <f aca="true">IndGencost(M141,OFFSET(HeatRateStart,1,MATCH($A139,HeatRateNames,0)-1,250,1),$A140)</f>
        <v>#VALUE!</v>
      </c>
      <c r="N142" s="420" t="e">
        <f aca="true">IndGencost(N141,OFFSET(HeatRateStart,1,MATCH($A139,HeatRateNames,0)-1,250,1),$A140)</f>
        <v>#VALUE!</v>
      </c>
      <c r="O142" s="420" t="e">
        <f aca="true">IndGencost(O141,OFFSET(HeatRateStart,1,MATCH($A139,HeatRateNames,0)-1,250,1),$A140)</f>
        <v>#VALUE!</v>
      </c>
      <c r="P142" s="420" t="e">
        <f aca="true">IndGencost(P141,OFFSET(HeatRateStart,1,MATCH($A139,HeatRateNames,0)-1,250,1),$A140)</f>
        <v>#VALUE!</v>
      </c>
      <c r="Q142" s="420" t="e">
        <f aca="true">IndGencost(Q141,OFFSET(HeatRateStart,1,MATCH($A139,HeatRateNames,0)-1,250,1),$A140)</f>
        <v>#VALUE!</v>
      </c>
      <c r="R142" s="420" t="e">
        <f aca="true">IndGencost(R141,OFFSET(HeatRateStart,1,MATCH($A139,HeatRateNames,0)-1,250,1),$A140)</f>
        <v>#VALUE!</v>
      </c>
      <c r="S142" s="420" t="e">
        <f aca="true">IndGencost(S141,OFFSET(HeatRateStart,1,MATCH($A139,HeatRateNames,0)-1,250,1),$A140)</f>
        <v>#VALUE!</v>
      </c>
      <c r="T142" s="420" t="e">
        <f aca="true">IndGencost(T141,OFFSET(HeatRateStart,1,MATCH($A139,HeatRateNames,0)-1,250,1),$A140)</f>
        <v>#VALUE!</v>
      </c>
      <c r="U142" s="420" t="e">
        <f aca="true">IndGencost(U141,OFFSET(HeatRateStart,1,MATCH($A139,HeatRateNames,0)-1,250,1),$A140)</f>
        <v>#VALUE!</v>
      </c>
      <c r="V142" s="420" t="e">
        <f aca="true">IndGencost(V141,OFFSET(HeatRateStart,1,MATCH($A139,HeatRateNames,0)-1,250,1),$A140)</f>
        <v>#VALUE!</v>
      </c>
      <c r="W142" s="420" t="e">
        <f aca="true">IndGencost(W141,OFFSET(HeatRateStart,1,MATCH($A139,HeatRateNames,0)-1,250,1),$A140)</f>
        <v>#VALUE!</v>
      </c>
      <c r="X142" s="420" t="e">
        <f aca="true">IndGencost(X141,OFFSET(HeatRateStart,1,MATCH($A139,HeatRateNames,0)-1,250,1),$A140)</f>
        <v>#VALUE!</v>
      </c>
      <c r="Y142" s="420" t="e">
        <f aca="true">IndGencost(Y141,OFFSET(HeatRateStart,1,MATCH($A139,HeatRateNames,0)-1,250,1),$A140)</f>
        <v>#VALUE!</v>
      </c>
      <c r="Z142" s="406" t="e">
        <f aca="false" t="array" ref="Z142:Z142">SUM(B141:Y141*B142:Y142)</f>
        <v>#VALUE!</v>
      </c>
    </row>
    <row r="143" customFormat="false" ht="13.5" hidden="false" customHeight="false" outlineLevel="0" collapsed="false">
      <c r="A143" s="407" t="s">
        <v>125</v>
      </c>
      <c r="B143" s="421" t="e">
        <f aca="false">B142-B140</f>
        <v>#VALUE!</v>
      </c>
      <c r="C143" s="421" t="e">
        <f aca="false">C142-C140</f>
        <v>#VALUE!</v>
      </c>
      <c r="D143" s="421" t="e">
        <f aca="false">D142-D140</f>
        <v>#VALUE!</v>
      </c>
      <c r="E143" s="421" t="e">
        <f aca="false">E142-E140</f>
        <v>#VALUE!</v>
      </c>
      <c r="F143" s="421" t="e">
        <f aca="false">F142-F140</f>
        <v>#VALUE!</v>
      </c>
      <c r="G143" s="421" t="e">
        <f aca="false">G142-G140</f>
        <v>#VALUE!</v>
      </c>
      <c r="H143" s="421" t="e">
        <f aca="false">H142-H140</f>
        <v>#VALUE!</v>
      </c>
      <c r="I143" s="421" t="e">
        <f aca="false">I142-I140</f>
        <v>#VALUE!</v>
      </c>
      <c r="J143" s="421" t="e">
        <f aca="false">J142-J140</f>
        <v>#VALUE!</v>
      </c>
      <c r="K143" s="421" t="e">
        <f aca="false">K142-K140</f>
        <v>#VALUE!</v>
      </c>
      <c r="L143" s="421" t="e">
        <f aca="false">L142-L140</f>
        <v>#VALUE!</v>
      </c>
      <c r="M143" s="421" t="e">
        <f aca="false">M142-M140</f>
        <v>#VALUE!</v>
      </c>
      <c r="N143" s="421" t="e">
        <f aca="false">N142-N140</f>
        <v>#VALUE!</v>
      </c>
      <c r="O143" s="421" t="e">
        <f aca="false">O142-O140</f>
        <v>#VALUE!</v>
      </c>
      <c r="P143" s="421" t="e">
        <f aca="false">P142-P140</f>
        <v>#VALUE!</v>
      </c>
      <c r="Q143" s="421" t="e">
        <f aca="false">Q142-Q140</f>
        <v>#VALUE!</v>
      </c>
      <c r="R143" s="421" t="e">
        <f aca="false">R142-R140</f>
        <v>#VALUE!</v>
      </c>
      <c r="S143" s="421" t="e">
        <f aca="false">S142-S140</f>
        <v>#VALUE!</v>
      </c>
      <c r="T143" s="421" t="e">
        <f aca="false">T142-T140</f>
        <v>#VALUE!</v>
      </c>
      <c r="U143" s="421" t="e">
        <f aca="false">U142-U140</f>
        <v>#VALUE!</v>
      </c>
      <c r="V143" s="421" t="e">
        <f aca="false">V142-V140</f>
        <v>#VALUE!</v>
      </c>
      <c r="W143" s="421" t="e">
        <f aca="false">W142-W140</f>
        <v>#VALUE!</v>
      </c>
      <c r="X143" s="421" t="e">
        <f aca="false">X142-X140</f>
        <v>#VALUE!</v>
      </c>
      <c r="Y143" s="421" t="e">
        <f aca="false">Y142-Y140</f>
        <v>#VALUE!</v>
      </c>
      <c r="Z143" s="409" t="e">
        <f aca="false">Z140-Z142</f>
        <v>#VALUE!</v>
      </c>
    </row>
    <row r="144" customFormat="false" ht="12.75" hidden="false" customHeight="false" outlineLevel="0" collapsed="false">
      <c r="A144" s="410" t="str">
        <f aca="false">Economics!A42</f>
        <v>Copper</v>
      </c>
      <c r="B144" s="411" t="n">
        <f aca="false">B49</f>
        <v>0</v>
      </c>
      <c r="C144" s="411" t="n">
        <f aca="false">C49</f>
        <v>0</v>
      </c>
      <c r="D144" s="411" t="n">
        <f aca="false">D49</f>
        <v>0</v>
      </c>
      <c r="E144" s="411" t="n">
        <f aca="false">E49</f>
        <v>0</v>
      </c>
      <c r="F144" s="411" t="n">
        <f aca="false">F49</f>
        <v>0</v>
      </c>
      <c r="G144" s="411" t="n">
        <f aca="false">G49</f>
        <v>0</v>
      </c>
      <c r="H144" s="411" t="n">
        <f aca="false">H49</f>
        <v>0</v>
      </c>
      <c r="I144" s="411" t="n">
        <f aca="false">I49</f>
        <v>0</v>
      </c>
      <c r="J144" s="411" t="n">
        <f aca="false">J49</f>
        <v>0</v>
      </c>
      <c r="K144" s="411" t="n">
        <f aca="false">K49</f>
        <v>0</v>
      </c>
      <c r="L144" s="411" t="n">
        <f aca="false">L49</f>
        <v>0</v>
      </c>
      <c r="M144" s="411" t="n">
        <f aca="false">M49</f>
        <v>0</v>
      </c>
      <c r="N144" s="411" t="n">
        <f aca="false">N49</f>
        <v>0</v>
      </c>
      <c r="O144" s="411" t="n">
        <f aca="false">O49</f>
        <v>0</v>
      </c>
      <c r="P144" s="411" t="n">
        <f aca="false">P49</f>
        <v>0</v>
      </c>
      <c r="Q144" s="411" t="n">
        <f aca="false">Q49</f>
        <v>0</v>
      </c>
      <c r="R144" s="411" t="n">
        <f aca="false">R49</f>
        <v>0</v>
      </c>
      <c r="S144" s="411" t="n">
        <f aca="false">S49</f>
        <v>0</v>
      </c>
      <c r="T144" s="411" t="n">
        <f aca="false">T49</f>
        <v>0</v>
      </c>
      <c r="U144" s="411" t="n">
        <v>0</v>
      </c>
      <c r="V144" s="411" t="n">
        <v>0</v>
      </c>
      <c r="W144" s="411" t="n">
        <v>0</v>
      </c>
      <c r="X144" s="411" t="n">
        <f aca="false">X49</f>
        <v>0</v>
      </c>
      <c r="Y144" s="411" t="n">
        <f aca="false">Y49</f>
        <v>0</v>
      </c>
      <c r="Z144" s="413" t="n">
        <f aca="false">SUM(B144:Y144)</f>
        <v>0</v>
      </c>
      <c r="AA144" s="414" t="s">
        <v>129</v>
      </c>
    </row>
    <row r="145" customFormat="false" ht="12.75" hidden="false" customHeight="false" outlineLevel="0" collapsed="false">
      <c r="A145" s="415" t="n">
        <f aca="false">Economics!$I41</f>
        <v>1.96</v>
      </c>
      <c r="B145" s="416" t="e">
        <f aca="true">IndGencost(B144,OFFSET(HeatRateStart,1,MATCH($A144,HeatRateNames,0)-1,250,1),$A145)</f>
        <v>#VALUE!</v>
      </c>
      <c r="C145" s="416" t="e">
        <f aca="true">IndGencost(C144,OFFSET(HeatRateStart,1,MATCH($A144,HeatRateNames,0)-1,250,1),$A145)</f>
        <v>#VALUE!</v>
      </c>
      <c r="D145" s="416" t="e">
        <f aca="true">IndGencost(D144,OFFSET(HeatRateStart,1,MATCH($A144,HeatRateNames,0)-1,250,1),$A145)</f>
        <v>#VALUE!</v>
      </c>
      <c r="E145" s="416" t="e">
        <f aca="true">IndGencost(E144,OFFSET(HeatRateStart,1,MATCH($A144,HeatRateNames,0)-1,250,1),$A145)</f>
        <v>#VALUE!</v>
      </c>
      <c r="F145" s="416" t="e">
        <f aca="true">IndGencost(F144,OFFSET(HeatRateStart,1,MATCH($A144,HeatRateNames,0)-1,250,1),$A145)</f>
        <v>#VALUE!</v>
      </c>
      <c r="G145" s="416" t="e">
        <f aca="true">IndGencost(G144,OFFSET(HeatRateStart,1,MATCH($A144,HeatRateNames,0)-1,250,1),$A145)</f>
        <v>#VALUE!</v>
      </c>
      <c r="H145" s="416" t="e">
        <f aca="true">IndGencost(H144,OFFSET(HeatRateStart,1,MATCH($A144,HeatRateNames,0)-1,250,1),$A145)</f>
        <v>#VALUE!</v>
      </c>
      <c r="I145" s="416" t="e">
        <f aca="true">IndGencost(I144,OFFSET(HeatRateStart,1,MATCH($A144,HeatRateNames,0)-1,250,1),$A145)</f>
        <v>#VALUE!</v>
      </c>
      <c r="J145" s="416" t="e">
        <f aca="true">IndGencost(J144,OFFSET(HeatRateStart,1,MATCH($A144,HeatRateNames,0)-1,250,1),$A145)</f>
        <v>#VALUE!</v>
      </c>
      <c r="K145" s="416" t="e">
        <f aca="true">IndGencost(K144,OFFSET(HeatRateStart,1,MATCH($A144,HeatRateNames,0)-1,250,1),$A145)</f>
        <v>#VALUE!</v>
      </c>
      <c r="L145" s="416" t="e">
        <f aca="true">IndGencost(L144,OFFSET(HeatRateStart,1,MATCH($A144,HeatRateNames,0)-1,250,1),$A145)</f>
        <v>#VALUE!</v>
      </c>
      <c r="M145" s="416" t="e">
        <f aca="true">IndGencost(M144,OFFSET(HeatRateStart,1,MATCH($A144,HeatRateNames,0)-1,250,1),$A145)</f>
        <v>#VALUE!</v>
      </c>
      <c r="N145" s="416" t="e">
        <f aca="true">IndGencost(N144,OFFSET(HeatRateStart,1,MATCH($A144,HeatRateNames,0)-1,250,1),$A145)</f>
        <v>#VALUE!</v>
      </c>
      <c r="O145" s="416" t="e">
        <f aca="true">IndGencost(O144,OFFSET(HeatRateStart,1,MATCH($A144,HeatRateNames,0)-1,250,1),$A145)</f>
        <v>#VALUE!</v>
      </c>
      <c r="P145" s="416" t="e">
        <f aca="true">IndGencost(P144,OFFSET(HeatRateStart,1,MATCH($A144,HeatRateNames,0)-1,250,1),$A145)</f>
        <v>#VALUE!</v>
      </c>
      <c r="Q145" s="416" t="e">
        <f aca="true">IndGencost(Q144,OFFSET(HeatRateStart,1,MATCH($A144,HeatRateNames,0)-1,250,1),$A145)</f>
        <v>#VALUE!</v>
      </c>
      <c r="R145" s="416" t="e">
        <f aca="true">IndGencost(R144,OFFSET(HeatRateStart,1,MATCH($A144,HeatRateNames,0)-1,250,1),$A145)</f>
        <v>#VALUE!</v>
      </c>
      <c r="S145" s="416" t="e">
        <f aca="true">IndGencost(S144,OFFSET(HeatRateStart,1,MATCH($A144,HeatRateNames,0)-1,250,1),$A145)</f>
        <v>#VALUE!</v>
      </c>
      <c r="T145" s="416" t="e">
        <f aca="true">IndGencost(T144,OFFSET(HeatRateStart,1,MATCH($A144,HeatRateNames,0)-1,250,1),$A145)</f>
        <v>#VALUE!</v>
      </c>
      <c r="U145" s="416" t="e">
        <f aca="true">IndGencost(U144,OFFSET(HeatRateStart,1,MATCH($A144,HeatRateNames,0)-1,250,1),$A145)</f>
        <v>#VALUE!</v>
      </c>
      <c r="V145" s="416" t="e">
        <f aca="true">IndGencost(V144,OFFSET(HeatRateStart,1,MATCH($A144,HeatRateNames,0)-1,250,1),$A145)</f>
        <v>#VALUE!</v>
      </c>
      <c r="W145" s="416" t="e">
        <f aca="true">IndGencost(W144,OFFSET(HeatRateStart,1,MATCH($A144,HeatRateNames,0)-1,250,1),$A145)</f>
        <v>#VALUE!</v>
      </c>
      <c r="X145" s="416" t="e">
        <f aca="true">IndGencost(X144,OFFSET(HeatRateStart,1,MATCH($A144,HeatRateNames,0)-1,250,1),$A145)</f>
        <v>#VALUE!</v>
      </c>
      <c r="Y145" s="416" t="e">
        <f aca="true">IndGencost(Y144,OFFSET(HeatRateStart,1,MATCH($A144,HeatRateNames,0)-1,250,1),$A145)</f>
        <v>#VALUE!</v>
      </c>
      <c r="Z145" s="412" t="e">
        <f aca="false" t="array" ref="Z145:Z145">SUM(B144:Y144*B145:Y145)</f>
        <v>#VALUE!</v>
      </c>
      <c r="AA145" s="414" t="s">
        <v>127</v>
      </c>
    </row>
    <row r="146" customFormat="false" ht="12.75" hidden="false" customHeight="false" outlineLevel="0" collapsed="false">
      <c r="A146" s="404" t="s">
        <v>136</v>
      </c>
      <c r="B146" s="405" t="n">
        <v>0</v>
      </c>
      <c r="C146" s="405" t="n">
        <f aca="false">C144</f>
        <v>0</v>
      </c>
      <c r="D146" s="405" t="n">
        <f aca="false">D144</f>
        <v>0</v>
      </c>
      <c r="E146" s="405" t="n">
        <f aca="false">E144</f>
        <v>0</v>
      </c>
      <c r="F146" s="405" t="n">
        <f aca="false">F144</f>
        <v>0</v>
      </c>
      <c r="G146" s="405" t="n">
        <f aca="false">G144</f>
        <v>0</v>
      </c>
      <c r="H146" s="405" t="n">
        <f aca="false">H144</f>
        <v>0</v>
      </c>
      <c r="I146" s="405" t="n">
        <f aca="false">I144</f>
        <v>0</v>
      </c>
      <c r="J146" s="405" t="n">
        <f aca="false">J144</f>
        <v>0</v>
      </c>
      <c r="K146" s="405" t="n">
        <f aca="false">K144</f>
        <v>0</v>
      </c>
      <c r="L146" s="405" t="n">
        <f aca="false">L144</f>
        <v>0</v>
      </c>
      <c r="M146" s="405" t="n">
        <f aca="false">M144</f>
        <v>0</v>
      </c>
      <c r="N146" s="405" t="n">
        <f aca="false">N144</f>
        <v>0</v>
      </c>
      <c r="O146" s="405" t="n">
        <f aca="false">O144</f>
        <v>0</v>
      </c>
      <c r="P146" s="405" t="n">
        <f aca="false">P144</f>
        <v>0</v>
      </c>
      <c r="Q146" s="405" t="n">
        <f aca="false">Q144</f>
        <v>0</v>
      </c>
      <c r="R146" s="405" t="n">
        <f aca="false">R144</f>
        <v>0</v>
      </c>
      <c r="S146" s="405" t="n">
        <f aca="false">S144</f>
        <v>0</v>
      </c>
      <c r="T146" s="405" t="n">
        <f aca="false">T144</f>
        <v>0</v>
      </c>
      <c r="U146" s="405"/>
      <c r="V146" s="405"/>
      <c r="W146" s="405"/>
      <c r="X146" s="405" t="n">
        <f aca="false">X144</f>
        <v>0</v>
      </c>
      <c r="Y146" s="405" t="n">
        <f aca="false">Y144</f>
        <v>0</v>
      </c>
      <c r="Z146" s="417" t="n">
        <f aca="false">SUM(B146:Y146)</f>
        <v>0</v>
      </c>
    </row>
    <row r="147" customFormat="false" ht="12.75" hidden="false" customHeight="false" outlineLevel="0" collapsed="false">
      <c r="A147" s="419"/>
      <c r="B147" s="420" t="e">
        <f aca="true">IndGencost(B146,OFFSET(HeatRateStart,1,MATCH($A144,HeatRateNames,0)-1,250,1),$A145)</f>
        <v>#VALUE!</v>
      </c>
      <c r="C147" s="420" t="e">
        <f aca="true">IndGencost(C146,OFFSET(HeatRateStart,1,MATCH($A144,HeatRateNames,0)-1,250,1),$A145)</f>
        <v>#VALUE!</v>
      </c>
      <c r="D147" s="420" t="e">
        <f aca="true">IndGencost(D146,OFFSET(HeatRateStart,1,MATCH($A144,HeatRateNames,0)-1,250,1),$A145)</f>
        <v>#VALUE!</v>
      </c>
      <c r="E147" s="420" t="e">
        <f aca="true">IndGencost(E146,OFFSET(HeatRateStart,1,MATCH($A144,HeatRateNames,0)-1,250,1),$A145)</f>
        <v>#VALUE!</v>
      </c>
      <c r="F147" s="420" t="e">
        <f aca="true">IndGencost(F146,OFFSET(HeatRateStart,1,MATCH($A144,HeatRateNames,0)-1,250,1),$A145)</f>
        <v>#VALUE!</v>
      </c>
      <c r="G147" s="420" t="e">
        <f aca="true">IndGencost(G146,OFFSET(HeatRateStart,1,MATCH($A144,HeatRateNames,0)-1,250,1),$A145)</f>
        <v>#VALUE!</v>
      </c>
      <c r="H147" s="420" t="e">
        <f aca="true">IndGencost(H146,OFFSET(HeatRateStart,1,MATCH($A144,HeatRateNames,0)-1,250,1),$A145)</f>
        <v>#VALUE!</v>
      </c>
      <c r="I147" s="420" t="e">
        <f aca="true">IndGencost(I146,OFFSET(HeatRateStart,1,MATCH($A144,HeatRateNames,0)-1,250,1),$A145)</f>
        <v>#VALUE!</v>
      </c>
      <c r="J147" s="420" t="e">
        <f aca="true">IndGencost(J146,OFFSET(HeatRateStart,1,MATCH($A144,HeatRateNames,0)-1,250,1),$A145)</f>
        <v>#VALUE!</v>
      </c>
      <c r="K147" s="420" t="e">
        <f aca="true">IndGencost(K146,OFFSET(HeatRateStart,1,MATCH($A144,HeatRateNames,0)-1,250,1),$A145)</f>
        <v>#VALUE!</v>
      </c>
      <c r="L147" s="420" t="e">
        <f aca="true">IndGencost(L146,OFFSET(HeatRateStart,1,MATCH($A144,HeatRateNames,0)-1,250,1),$A145)</f>
        <v>#VALUE!</v>
      </c>
      <c r="M147" s="420" t="e">
        <f aca="true">IndGencost(M146,OFFSET(HeatRateStart,1,MATCH($A144,HeatRateNames,0)-1,250,1),$A145)</f>
        <v>#VALUE!</v>
      </c>
      <c r="N147" s="420" t="e">
        <f aca="true">IndGencost(N146,OFFSET(HeatRateStart,1,MATCH($A144,HeatRateNames,0)-1,250,1),$A145)</f>
        <v>#VALUE!</v>
      </c>
      <c r="O147" s="420" t="e">
        <f aca="true">IndGencost(O146,OFFSET(HeatRateStart,1,MATCH($A144,HeatRateNames,0)-1,250,1),$A145)</f>
        <v>#VALUE!</v>
      </c>
      <c r="P147" s="420" t="e">
        <f aca="true">IndGencost(P146,OFFSET(HeatRateStart,1,MATCH($A144,HeatRateNames,0)-1,250,1),$A145)</f>
        <v>#VALUE!</v>
      </c>
      <c r="Q147" s="420" t="e">
        <f aca="true">IndGencost(Q146,OFFSET(HeatRateStart,1,MATCH($A144,HeatRateNames,0)-1,250,1),$A145)</f>
        <v>#VALUE!</v>
      </c>
      <c r="R147" s="420" t="e">
        <f aca="true">IndGencost(R146,OFFSET(HeatRateStart,1,MATCH($A144,HeatRateNames,0)-1,250,1),$A145)</f>
        <v>#VALUE!</v>
      </c>
      <c r="S147" s="420" t="e">
        <f aca="true">IndGencost(S146,OFFSET(HeatRateStart,1,MATCH($A144,HeatRateNames,0)-1,250,1),$A145)</f>
        <v>#VALUE!</v>
      </c>
      <c r="T147" s="420" t="e">
        <f aca="true">IndGencost(T146,OFFSET(HeatRateStart,1,MATCH($A144,HeatRateNames,0)-1,250,1),$A145)</f>
        <v>#VALUE!</v>
      </c>
      <c r="U147" s="420" t="e">
        <f aca="true">IndGencost(U146,OFFSET(HeatRateStart,1,MATCH($A144,HeatRateNames,0)-1,250,1),$A145)</f>
        <v>#VALUE!</v>
      </c>
      <c r="V147" s="420" t="e">
        <f aca="true">IndGencost(V146,OFFSET(HeatRateStart,1,MATCH($A144,HeatRateNames,0)-1,250,1),$A145)</f>
        <v>#VALUE!</v>
      </c>
      <c r="W147" s="420" t="e">
        <f aca="true">IndGencost(W146,OFFSET(HeatRateStart,1,MATCH($A144,HeatRateNames,0)-1,250,1),$A145)</f>
        <v>#VALUE!</v>
      </c>
      <c r="X147" s="420" t="e">
        <f aca="true">IndGencost(X146,OFFSET(HeatRateStart,1,MATCH($A144,HeatRateNames,0)-1,250,1),$A145)</f>
        <v>#VALUE!</v>
      </c>
      <c r="Y147" s="420" t="e">
        <f aca="true">IndGencost(Y146,OFFSET(HeatRateStart,1,MATCH($A144,HeatRateNames,0)-1,250,1),$A145)</f>
        <v>#VALUE!</v>
      </c>
      <c r="Z147" s="406" t="e">
        <f aca="false" t="array" ref="Z147:Z147">SUM(B146:Y146*B147:Y147)</f>
        <v>#VALUE!</v>
      </c>
    </row>
    <row r="148" customFormat="false" ht="13.5" hidden="false" customHeight="false" outlineLevel="0" collapsed="false">
      <c r="A148" s="407" t="s">
        <v>125</v>
      </c>
      <c r="B148" s="421" t="e">
        <f aca="false">B147-B145</f>
        <v>#VALUE!</v>
      </c>
      <c r="C148" s="421" t="e">
        <f aca="false">C147-C145</f>
        <v>#VALUE!</v>
      </c>
      <c r="D148" s="421" t="e">
        <f aca="false">D147-D145</f>
        <v>#VALUE!</v>
      </c>
      <c r="E148" s="421" t="e">
        <f aca="false">E147-E145</f>
        <v>#VALUE!</v>
      </c>
      <c r="F148" s="421" t="e">
        <f aca="false">F147-F145</f>
        <v>#VALUE!</v>
      </c>
      <c r="G148" s="421" t="e">
        <f aca="false">G147-G145</f>
        <v>#VALUE!</v>
      </c>
      <c r="H148" s="421" t="e">
        <f aca="false">H147-H145</f>
        <v>#VALUE!</v>
      </c>
      <c r="I148" s="421" t="e">
        <f aca="false">I147-I145</f>
        <v>#VALUE!</v>
      </c>
      <c r="J148" s="421" t="e">
        <f aca="false">J147-J145</f>
        <v>#VALUE!</v>
      </c>
      <c r="K148" s="421" t="e">
        <f aca="false">K147-K145</f>
        <v>#VALUE!</v>
      </c>
      <c r="L148" s="421" t="e">
        <f aca="false">L147-L145</f>
        <v>#VALUE!</v>
      </c>
      <c r="M148" s="421" t="e">
        <f aca="false">M147-M145</f>
        <v>#VALUE!</v>
      </c>
      <c r="N148" s="421" t="e">
        <f aca="false">N147-N145</f>
        <v>#VALUE!</v>
      </c>
      <c r="O148" s="421" t="e">
        <f aca="false">O147-O145</f>
        <v>#VALUE!</v>
      </c>
      <c r="P148" s="421" t="e">
        <f aca="false">P147-P145</f>
        <v>#VALUE!</v>
      </c>
      <c r="Q148" s="421" t="e">
        <f aca="false">Q147-Q145</f>
        <v>#VALUE!</v>
      </c>
      <c r="R148" s="421" t="e">
        <f aca="false">R147-R145</f>
        <v>#VALUE!</v>
      </c>
      <c r="S148" s="421" t="e">
        <f aca="false">S147-S145</f>
        <v>#VALUE!</v>
      </c>
      <c r="T148" s="421" t="e">
        <f aca="false">T147-T145</f>
        <v>#VALUE!</v>
      </c>
      <c r="U148" s="421" t="e">
        <f aca="false">U147-U145</f>
        <v>#VALUE!</v>
      </c>
      <c r="V148" s="421" t="e">
        <f aca="false">V147-V145</f>
        <v>#VALUE!</v>
      </c>
      <c r="W148" s="421" t="e">
        <f aca="false">W147-W145</f>
        <v>#VALUE!</v>
      </c>
      <c r="X148" s="421" t="e">
        <f aca="false">X147-X145</f>
        <v>#VALUE!</v>
      </c>
      <c r="Y148" s="421" t="e">
        <f aca="false">Y147-Y145</f>
        <v>#VALUE!</v>
      </c>
      <c r="Z148" s="409" t="e">
        <f aca="false">Z145-Z147</f>
        <v>#VALUE!</v>
      </c>
    </row>
    <row r="149" customFormat="false" ht="12.75" hidden="false" customHeight="false" outlineLevel="0" collapsed="false">
      <c r="A149" s="410" t="str">
        <f aca="false">Economics!A43</f>
        <v>Rio Grande 6</v>
      </c>
      <c r="B149" s="411" t="n">
        <f aca="false">B50</f>
        <v>0</v>
      </c>
      <c r="C149" s="411" t="n">
        <f aca="false">C50</f>
        <v>0</v>
      </c>
      <c r="D149" s="411" t="n">
        <f aca="false">D50</f>
        <v>0</v>
      </c>
      <c r="E149" s="411" t="n">
        <f aca="false">E50</f>
        <v>0</v>
      </c>
      <c r="F149" s="411" t="n">
        <f aca="false">F50</f>
        <v>0</v>
      </c>
      <c r="G149" s="411" t="n">
        <f aca="false">G50</f>
        <v>0</v>
      </c>
      <c r="H149" s="411" t="n">
        <f aca="false">H50</f>
        <v>0</v>
      </c>
      <c r="I149" s="411" t="n">
        <f aca="false">I50</f>
        <v>0</v>
      </c>
      <c r="J149" s="411" t="n">
        <f aca="false">J50</f>
        <v>0</v>
      </c>
      <c r="K149" s="411" t="n">
        <f aca="false">K50</f>
        <v>0</v>
      </c>
      <c r="L149" s="411" t="n">
        <f aca="false">L50</f>
        <v>0</v>
      </c>
      <c r="M149" s="411" t="n">
        <f aca="false">M50</f>
        <v>0</v>
      </c>
      <c r="N149" s="411" t="n">
        <f aca="false">N50</f>
        <v>0</v>
      </c>
      <c r="O149" s="411" t="n">
        <f aca="false">O50</f>
        <v>0</v>
      </c>
      <c r="P149" s="411" t="n">
        <f aca="false">P50</f>
        <v>0</v>
      </c>
      <c r="Q149" s="411" t="n">
        <f aca="false">Q50</f>
        <v>0</v>
      </c>
      <c r="R149" s="411" t="n">
        <f aca="false">R50</f>
        <v>0</v>
      </c>
      <c r="S149" s="411" t="n">
        <f aca="false">S50</f>
        <v>0</v>
      </c>
      <c r="T149" s="411" t="n">
        <f aca="false">T50</f>
        <v>0</v>
      </c>
      <c r="U149" s="411" t="n">
        <f aca="false">U50</f>
        <v>0</v>
      </c>
      <c r="V149" s="411" t="n">
        <f aca="false">V50</f>
        <v>0</v>
      </c>
      <c r="W149" s="411" t="n">
        <f aca="false">W50</f>
        <v>0</v>
      </c>
      <c r="X149" s="411" t="n">
        <f aca="false">X50</f>
        <v>0</v>
      </c>
      <c r="Y149" s="411" t="n">
        <f aca="false">Y50</f>
        <v>0</v>
      </c>
      <c r="Z149" s="413" t="n">
        <f aca="false">SUM(B149:Y149)</f>
        <v>0</v>
      </c>
      <c r="AA149" s="414" t="s">
        <v>137</v>
      </c>
    </row>
    <row r="150" customFormat="false" ht="12.75" hidden="false" customHeight="false" outlineLevel="0" collapsed="false">
      <c r="A150" s="415" t="n">
        <f aca="false">Economics!$I43</f>
        <v>2.09</v>
      </c>
      <c r="B150" s="416" t="e">
        <f aca="true">IndGencost(B149,OFFSET(HeatRateStart,1,MATCH($A149,HeatRateNames,0)-1,250,1),$A150)</f>
        <v>#VALUE!</v>
      </c>
      <c r="C150" s="416" t="e">
        <f aca="true">IndGencost(C149,OFFSET(HeatRateStart,1,MATCH($A149,HeatRateNames,0)-1,250,1),$A150)</f>
        <v>#VALUE!</v>
      </c>
      <c r="D150" s="416" t="e">
        <f aca="true">IndGencost(D149,OFFSET(HeatRateStart,1,MATCH($A149,HeatRateNames,0)-1,250,1),$A150)</f>
        <v>#VALUE!</v>
      </c>
      <c r="E150" s="416" t="e">
        <f aca="true">IndGencost(E149,OFFSET(HeatRateStart,1,MATCH($A149,HeatRateNames,0)-1,250,1),$A150)</f>
        <v>#VALUE!</v>
      </c>
      <c r="F150" s="416" t="e">
        <f aca="true">IndGencost(F149,OFFSET(HeatRateStart,1,MATCH($A149,HeatRateNames,0)-1,250,1),$A150)</f>
        <v>#VALUE!</v>
      </c>
      <c r="G150" s="416" t="e">
        <f aca="true">IndGencost(G149,OFFSET(HeatRateStart,1,MATCH($A149,HeatRateNames,0)-1,250,1),$A150)</f>
        <v>#VALUE!</v>
      </c>
      <c r="H150" s="416" t="e">
        <f aca="true">IndGencost(H149,OFFSET(HeatRateStart,1,MATCH($A149,HeatRateNames,0)-1,250,1),$A150)</f>
        <v>#VALUE!</v>
      </c>
      <c r="I150" s="416" t="e">
        <f aca="true">IndGencost(I149,OFFSET(HeatRateStart,1,MATCH($A149,HeatRateNames,0)-1,250,1),$A150)</f>
        <v>#VALUE!</v>
      </c>
      <c r="J150" s="416" t="e">
        <f aca="true">IndGencost(J149,OFFSET(HeatRateStart,1,MATCH($A149,HeatRateNames,0)-1,250,1),$A150)</f>
        <v>#VALUE!</v>
      </c>
      <c r="K150" s="416" t="e">
        <f aca="true">IndGencost(K149,OFFSET(HeatRateStart,1,MATCH($A149,HeatRateNames,0)-1,250,1),$A150)</f>
        <v>#VALUE!</v>
      </c>
      <c r="L150" s="416" t="e">
        <f aca="true">IndGencost(L149,OFFSET(HeatRateStart,1,MATCH($A149,HeatRateNames,0)-1,250,1),$A150)</f>
        <v>#VALUE!</v>
      </c>
      <c r="M150" s="416" t="e">
        <f aca="true">IndGencost(M149,OFFSET(HeatRateStart,1,MATCH($A149,HeatRateNames,0)-1,250,1),$A150)</f>
        <v>#VALUE!</v>
      </c>
      <c r="N150" s="416" t="e">
        <f aca="true">IndGencost(N149,OFFSET(HeatRateStart,1,MATCH($A149,HeatRateNames,0)-1,250,1),$A150)</f>
        <v>#VALUE!</v>
      </c>
      <c r="O150" s="416" t="e">
        <f aca="true">IndGencost(O149,OFFSET(HeatRateStart,1,MATCH($A149,HeatRateNames,0)-1,250,1),$A150)</f>
        <v>#VALUE!</v>
      </c>
      <c r="P150" s="416" t="e">
        <f aca="true">IndGencost(P149,OFFSET(HeatRateStart,1,MATCH($A149,HeatRateNames,0)-1,250,1),$A150)</f>
        <v>#VALUE!</v>
      </c>
      <c r="Q150" s="416" t="e">
        <f aca="true">IndGencost(Q149,OFFSET(HeatRateStart,1,MATCH($A149,HeatRateNames,0)-1,250,1),$A150)</f>
        <v>#VALUE!</v>
      </c>
      <c r="R150" s="416" t="e">
        <f aca="true">IndGencost(R149,OFFSET(HeatRateStart,1,MATCH($A149,HeatRateNames,0)-1,250,1),$A150)</f>
        <v>#VALUE!</v>
      </c>
      <c r="S150" s="416" t="e">
        <f aca="true">IndGencost(S149,OFFSET(HeatRateStart,1,MATCH($A149,HeatRateNames,0)-1,250,1),$A150)</f>
        <v>#VALUE!</v>
      </c>
      <c r="T150" s="416" t="e">
        <f aca="true">IndGencost(T149,OFFSET(HeatRateStart,1,MATCH($A149,HeatRateNames,0)-1,250,1),$A150)</f>
        <v>#VALUE!</v>
      </c>
      <c r="U150" s="416" t="e">
        <f aca="true">IndGencost(U149,OFFSET(HeatRateStart,1,MATCH($A149,HeatRateNames,0)-1,250,1),$A150)</f>
        <v>#VALUE!</v>
      </c>
      <c r="V150" s="416" t="e">
        <f aca="true">IndGencost(V149,OFFSET(HeatRateStart,1,MATCH($A149,HeatRateNames,0)-1,250,1),$A150)</f>
        <v>#VALUE!</v>
      </c>
      <c r="W150" s="416" t="e">
        <f aca="true">IndGencost(W149,OFFSET(HeatRateStart,1,MATCH($A149,HeatRateNames,0)-1,250,1),$A150)</f>
        <v>#VALUE!</v>
      </c>
      <c r="X150" s="416" t="e">
        <f aca="true">IndGencost(X149,OFFSET(HeatRateStart,1,MATCH($A149,HeatRateNames,0)-1,250,1),$A150)</f>
        <v>#VALUE!</v>
      </c>
      <c r="Y150" s="416" t="e">
        <f aca="true">IndGencost(Y149,OFFSET(HeatRateStart,1,MATCH($A149,HeatRateNames,0)-1,250,1),$A150)</f>
        <v>#VALUE!</v>
      </c>
      <c r="Z150" s="412" t="e">
        <f aca="false" t="array" ref="Z150:Z150">SUM(B149:Y149*B150:Y150)</f>
        <v>#VALUE!</v>
      </c>
      <c r="AA150" s="414" t="s">
        <v>127</v>
      </c>
    </row>
    <row r="151" customFormat="false" ht="12.75" hidden="false" customHeight="false" outlineLevel="0" collapsed="false">
      <c r="A151" s="404" t="s">
        <v>138</v>
      </c>
      <c r="B151" s="405"/>
      <c r="C151" s="405"/>
      <c r="D151" s="405"/>
      <c r="E151" s="405"/>
      <c r="F151" s="405"/>
      <c r="G151" s="405"/>
      <c r="H151" s="405"/>
      <c r="I151" s="405"/>
      <c r="J151" s="405"/>
      <c r="K151" s="405"/>
      <c r="L151" s="405"/>
      <c r="M151" s="405"/>
      <c r="N151" s="405"/>
      <c r="O151" s="405"/>
      <c r="P151" s="405"/>
      <c r="Q151" s="405"/>
      <c r="R151" s="405"/>
      <c r="S151" s="405"/>
      <c r="T151" s="405"/>
      <c r="U151" s="405"/>
      <c r="V151" s="405"/>
      <c r="W151" s="405"/>
      <c r="X151" s="405"/>
      <c r="Y151" s="405"/>
      <c r="Z151" s="417" t="n">
        <f aca="false">SUM(B151:Y151)</f>
        <v>0</v>
      </c>
      <c r="AA151" s="418"/>
    </row>
    <row r="152" customFormat="false" ht="12.75" hidden="false" customHeight="false" outlineLevel="0" collapsed="false">
      <c r="A152" s="419"/>
      <c r="B152" s="420" t="e">
        <f aca="true">IndGencost(B151,OFFSET(HeatRateStart,1,MATCH($A149,HeatRateNames,0)-1,250,1),$A150)</f>
        <v>#VALUE!</v>
      </c>
      <c r="C152" s="420" t="e">
        <f aca="true">IndGencost(C151,OFFSET(HeatRateStart,1,MATCH($A149,HeatRateNames,0)-1,250,1),$A150)</f>
        <v>#VALUE!</v>
      </c>
      <c r="D152" s="420" t="e">
        <f aca="true">IndGencost(D151,OFFSET(HeatRateStart,1,MATCH($A149,HeatRateNames,0)-1,250,1),$A150)</f>
        <v>#VALUE!</v>
      </c>
      <c r="E152" s="420" t="e">
        <f aca="true">IndGencost(E151,OFFSET(HeatRateStart,1,MATCH($A149,HeatRateNames,0)-1,250,1),$A150)</f>
        <v>#VALUE!</v>
      </c>
      <c r="F152" s="420" t="e">
        <f aca="true">IndGencost(F151,OFFSET(HeatRateStart,1,MATCH($A149,HeatRateNames,0)-1,250,1),$A150)</f>
        <v>#VALUE!</v>
      </c>
      <c r="G152" s="420" t="e">
        <f aca="true">IndGencost(G151,OFFSET(HeatRateStart,1,MATCH($A149,HeatRateNames,0)-1,250,1),$A150)</f>
        <v>#VALUE!</v>
      </c>
      <c r="H152" s="420" t="e">
        <f aca="true">IndGencost(H151,OFFSET(HeatRateStart,1,MATCH($A149,HeatRateNames,0)-1,250,1),$A150)</f>
        <v>#VALUE!</v>
      </c>
      <c r="I152" s="420" t="e">
        <f aca="true">IndGencost(I151,OFFSET(HeatRateStart,1,MATCH($A149,HeatRateNames,0)-1,250,1),$A150)</f>
        <v>#VALUE!</v>
      </c>
      <c r="J152" s="420" t="e">
        <f aca="true">IndGencost(J151,OFFSET(HeatRateStart,1,MATCH($A149,HeatRateNames,0)-1,250,1),$A150)</f>
        <v>#VALUE!</v>
      </c>
      <c r="K152" s="420" t="e">
        <f aca="true">IndGencost(K151,OFFSET(HeatRateStart,1,MATCH($A149,HeatRateNames,0)-1,250,1),$A150)</f>
        <v>#VALUE!</v>
      </c>
      <c r="L152" s="420" t="e">
        <f aca="true">IndGencost(L151,OFFSET(HeatRateStart,1,MATCH($A149,HeatRateNames,0)-1,250,1),$A150)</f>
        <v>#VALUE!</v>
      </c>
      <c r="M152" s="420" t="e">
        <f aca="true">IndGencost(M151,OFFSET(HeatRateStart,1,MATCH($A149,HeatRateNames,0)-1,250,1),$A150)</f>
        <v>#VALUE!</v>
      </c>
      <c r="N152" s="420" t="e">
        <f aca="true">IndGencost(N151,OFFSET(HeatRateStart,1,MATCH($A149,HeatRateNames,0)-1,250,1),$A150)</f>
        <v>#VALUE!</v>
      </c>
      <c r="O152" s="420" t="e">
        <f aca="true">IndGencost(O151,OFFSET(HeatRateStart,1,MATCH($A149,HeatRateNames,0)-1,250,1),$A150)</f>
        <v>#VALUE!</v>
      </c>
      <c r="P152" s="420" t="e">
        <f aca="true">IndGencost(P151,OFFSET(HeatRateStart,1,MATCH($A149,HeatRateNames,0)-1,250,1),$A150)</f>
        <v>#VALUE!</v>
      </c>
      <c r="Q152" s="420" t="e">
        <f aca="true">IndGencost(Q151,OFFSET(HeatRateStart,1,MATCH($A149,HeatRateNames,0)-1,250,1),$A150)</f>
        <v>#VALUE!</v>
      </c>
      <c r="R152" s="420" t="e">
        <f aca="true">IndGencost(R151,OFFSET(HeatRateStart,1,MATCH($A149,HeatRateNames,0)-1,250,1),$A150)</f>
        <v>#VALUE!</v>
      </c>
      <c r="S152" s="420" t="e">
        <f aca="true">IndGencost(S151,OFFSET(HeatRateStart,1,MATCH($A149,HeatRateNames,0)-1,250,1),$A150)</f>
        <v>#VALUE!</v>
      </c>
      <c r="T152" s="420" t="e">
        <f aca="true">IndGencost(T151,OFFSET(HeatRateStart,1,MATCH($A149,HeatRateNames,0)-1,250,1),$A150)</f>
        <v>#VALUE!</v>
      </c>
      <c r="U152" s="420" t="e">
        <f aca="true">IndGencost(U151,OFFSET(HeatRateStart,1,MATCH($A149,HeatRateNames,0)-1,250,1),$A150)</f>
        <v>#VALUE!</v>
      </c>
      <c r="V152" s="420" t="e">
        <f aca="true">IndGencost(V151,OFFSET(HeatRateStart,1,MATCH($A149,HeatRateNames,0)-1,250,1),$A150)</f>
        <v>#VALUE!</v>
      </c>
      <c r="W152" s="420" t="e">
        <f aca="true">IndGencost(W151,OFFSET(HeatRateStart,1,MATCH($A149,HeatRateNames,0)-1,250,1),$A150)</f>
        <v>#VALUE!</v>
      </c>
      <c r="X152" s="420" t="e">
        <f aca="true">IndGencost(X151,OFFSET(HeatRateStart,1,MATCH($A149,HeatRateNames,0)-1,250,1),$A150)</f>
        <v>#VALUE!</v>
      </c>
      <c r="Y152" s="420" t="e">
        <f aca="true">IndGencost(Y151,OFFSET(HeatRateStart,1,MATCH($A149,HeatRateNames,0)-1,250,1),$A150)</f>
        <v>#VALUE!</v>
      </c>
      <c r="Z152" s="406" t="e">
        <f aca="false" t="array" ref="Z152:Z152">SUM(B151:Y151*B152:Y152)</f>
        <v>#VALUE!</v>
      </c>
      <c r="AA152" s="418"/>
    </row>
    <row r="153" customFormat="false" ht="13.5" hidden="false" customHeight="false" outlineLevel="0" collapsed="false">
      <c r="A153" s="407" t="s">
        <v>125</v>
      </c>
      <c r="B153" s="421" t="e">
        <f aca="false">B152-B150</f>
        <v>#VALUE!</v>
      </c>
      <c r="C153" s="421" t="e">
        <f aca="false">C152-C150</f>
        <v>#VALUE!</v>
      </c>
      <c r="D153" s="421" t="e">
        <f aca="false">D152-D150</f>
        <v>#VALUE!</v>
      </c>
      <c r="E153" s="421" t="e">
        <f aca="false">E152-E150</f>
        <v>#VALUE!</v>
      </c>
      <c r="F153" s="421" t="e">
        <f aca="false">F152-F150</f>
        <v>#VALUE!</v>
      </c>
      <c r="G153" s="421" t="e">
        <f aca="false">G152-G150</f>
        <v>#VALUE!</v>
      </c>
      <c r="H153" s="421" t="e">
        <f aca="false">H152-H150</f>
        <v>#VALUE!</v>
      </c>
      <c r="I153" s="421" t="e">
        <f aca="false">I152-I150</f>
        <v>#VALUE!</v>
      </c>
      <c r="J153" s="421" t="e">
        <f aca="false">J152-J150</f>
        <v>#VALUE!</v>
      </c>
      <c r="K153" s="421" t="e">
        <f aca="false">K152-K150</f>
        <v>#VALUE!</v>
      </c>
      <c r="L153" s="421" t="e">
        <f aca="false">L152-L150</f>
        <v>#VALUE!</v>
      </c>
      <c r="M153" s="421" t="e">
        <f aca="false">M152-M150</f>
        <v>#VALUE!</v>
      </c>
      <c r="N153" s="421" t="e">
        <f aca="false">N152-N150</f>
        <v>#VALUE!</v>
      </c>
      <c r="O153" s="421" t="e">
        <f aca="false">O152-O150</f>
        <v>#VALUE!</v>
      </c>
      <c r="P153" s="421" t="e">
        <f aca="false">P152-P150</f>
        <v>#VALUE!</v>
      </c>
      <c r="Q153" s="421" t="e">
        <f aca="false">Q152-Q150</f>
        <v>#VALUE!</v>
      </c>
      <c r="R153" s="421" t="e">
        <f aca="false">R152-R150</f>
        <v>#VALUE!</v>
      </c>
      <c r="S153" s="421" t="e">
        <f aca="false">S152-S150</f>
        <v>#VALUE!</v>
      </c>
      <c r="T153" s="421" t="e">
        <f aca="false">T152-T150</f>
        <v>#VALUE!</v>
      </c>
      <c r="U153" s="421" t="e">
        <f aca="false">U152-U150</f>
        <v>#VALUE!</v>
      </c>
      <c r="V153" s="421" t="e">
        <f aca="false">V152-V150</f>
        <v>#VALUE!</v>
      </c>
      <c r="W153" s="421" t="e">
        <f aca="false">W152-W150</f>
        <v>#VALUE!</v>
      </c>
      <c r="X153" s="421" t="e">
        <f aca="false">X152-X150</f>
        <v>#VALUE!</v>
      </c>
      <c r="Y153" s="421" t="e">
        <f aca="false">Y152-Y150</f>
        <v>#VALUE!</v>
      </c>
      <c r="Z153" s="409" t="e">
        <f aca="false">Z150-Z152</f>
        <v>#VALUE!</v>
      </c>
    </row>
    <row r="154" customFormat="false" ht="12.75" hidden="false" customHeight="false" outlineLevel="0" collapsed="false">
      <c r="A154" s="410" t="str">
        <f aca="false">Economics!A44</f>
        <v>Rio Grande 7</v>
      </c>
      <c r="B154" s="411" t="n">
        <f aca="false">B51</f>
        <v>0</v>
      </c>
      <c r="C154" s="411" t="n">
        <f aca="false">C51</f>
        <v>0</v>
      </c>
      <c r="D154" s="411" t="n">
        <f aca="false">D51</f>
        <v>0</v>
      </c>
      <c r="E154" s="411" t="n">
        <f aca="false">E51</f>
        <v>0</v>
      </c>
      <c r="F154" s="411" t="n">
        <f aca="false">F51</f>
        <v>0</v>
      </c>
      <c r="G154" s="411" t="n">
        <f aca="false">G51</f>
        <v>0</v>
      </c>
      <c r="H154" s="411" t="n">
        <f aca="false">H51</f>
        <v>0</v>
      </c>
      <c r="I154" s="411" t="n">
        <f aca="false">I51</f>
        <v>0</v>
      </c>
      <c r="J154" s="411" t="n">
        <f aca="false">J51</f>
        <v>0</v>
      </c>
      <c r="K154" s="411" t="n">
        <f aca="false">K51</f>
        <v>0</v>
      </c>
      <c r="L154" s="411" t="n">
        <f aca="false">L51</f>
        <v>0</v>
      </c>
      <c r="M154" s="411" t="n">
        <f aca="false">M51</f>
        <v>0</v>
      </c>
      <c r="N154" s="411" t="n">
        <f aca="false">N51</f>
        <v>0</v>
      </c>
      <c r="O154" s="411" t="n">
        <f aca="false">O51</f>
        <v>0</v>
      </c>
      <c r="P154" s="411" t="n">
        <f aca="false">P51</f>
        <v>0</v>
      </c>
      <c r="Q154" s="411" t="n">
        <f aca="false">Q51</f>
        <v>0</v>
      </c>
      <c r="R154" s="411" t="n">
        <f aca="false">R51</f>
        <v>0</v>
      </c>
      <c r="S154" s="411" t="n">
        <f aca="false">S51</f>
        <v>0</v>
      </c>
      <c r="T154" s="411" t="n">
        <f aca="false">T51</f>
        <v>0</v>
      </c>
      <c r="U154" s="411" t="n">
        <f aca="false">U51</f>
        <v>0</v>
      </c>
      <c r="V154" s="411" t="n">
        <f aca="false">V51</f>
        <v>0</v>
      </c>
      <c r="W154" s="411" t="n">
        <f aca="false">W51</f>
        <v>0</v>
      </c>
      <c r="X154" s="411" t="n">
        <f aca="false">X51</f>
        <v>0</v>
      </c>
      <c r="Y154" s="411" t="n">
        <f aca="false">Y51</f>
        <v>0</v>
      </c>
      <c r="Z154" s="413" t="n">
        <f aca="false">SUM(B154:Y154)</f>
        <v>0</v>
      </c>
      <c r="AA154" s="414" t="s">
        <v>137</v>
      </c>
    </row>
    <row r="155" customFormat="false" ht="12.75" hidden="false" customHeight="false" outlineLevel="0" collapsed="false">
      <c r="A155" s="415" t="n">
        <f aca="false">Economics!$I44</f>
        <v>2.09</v>
      </c>
      <c r="B155" s="416" t="e">
        <f aca="true">IndGencost(B154,OFFSET(HeatRateStart,1,MATCH($A154,HeatRateNames,0)-1,250,1),$A155)</f>
        <v>#VALUE!</v>
      </c>
      <c r="C155" s="416" t="e">
        <f aca="true">IndGencost(C154,OFFSET(HeatRateStart,1,MATCH($A154,HeatRateNames,0)-1,250,1),$A155)</f>
        <v>#VALUE!</v>
      </c>
      <c r="D155" s="416" t="e">
        <f aca="true">IndGencost(D154,OFFSET(HeatRateStart,1,MATCH($A154,HeatRateNames,0)-1,250,1),$A155)</f>
        <v>#VALUE!</v>
      </c>
      <c r="E155" s="416" t="e">
        <f aca="true">IndGencost(E154,OFFSET(HeatRateStart,1,MATCH($A154,HeatRateNames,0)-1,250,1),$A155)</f>
        <v>#VALUE!</v>
      </c>
      <c r="F155" s="416" t="e">
        <f aca="true">IndGencost(F154,OFFSET(HeatRateStart,1,MATCH($A154,HeatRateNames,0)-1,250,1),$A155)</f>
        <v>#VALUE!</v>
      </c>
      <c r="G155" s="416" t="e">
        <f aca="true">IndGencost(G154,OFFSET(HeatRateStart,1,MATCH($A154,HeatRateNames,0)-1,250,1),$A155)</f>
        <v>#VALUE!</v>
      </c>
      <c r="H155" s="416" t="e">
        <f aca="true">IndGencost(H154,OFFSET(HeatRateStart,1,MATCH($A154,HeatRateNames,0)-1,250,1),$A155)</f>
        <v>#VALUE!</v>
      </c>
      <c r="I155" s="416" t="e">
        <f aca="true">IndGencost(I154,OFFSET(HeatRateStart,1,MATCH($A154,HeatRateNames,0)-1,250,1),$A155)</f>
        <v>#VALUE!</v>
      </c>
      <c r="J155" s="416" t="e">
        <f aca="true">IndGencost(J154,OFFSET(HeatRateStart,1,MATCH($A154,HeatRateNames,0)-1,250,1),$A155)</f>
        <v>#VALUE!</v>
      </c>
      <c r="K155" s="416" t="e">
        <f aca="true">IndGencost(K154,OFFSET(HeatRateStart,1,MATCH($A154,HeatRateNames,0)-1,250,1),$A155)</f>
        <v>#VALUE!</v>
      </c>
      <c r="L155" s="416" t="e">
        <f aca="true">IndGencost(L154,OFFSET(HeatRateStart,1,MATCH($A154,HeatRateNames,0)-1,250,1),$A155)</f>
        <v>#VALUE!</v>
      </c>
      <c r="M155" s="416" t="e">
        <f aca="true">IndGencost(M154,OFFSET(HeatRateStart,1,MATCH($A154,HeatRateNames,0)-1,250,1),$A155)</f>
        <v>#VALUE!</v>
      </c>
      <c r="N155" s="416" t="e">
        <f aca="true">IndGencost(N154,OFFSET(HeatRateStart,1,MATCH($A154,HeatRateNames,0)-1,250,1),$A155)</f>
        <v>#VALUE!</v>
      </c>
      <c r="O155" s="416" t="e">
        <f aca="true">IndGencost(O154,OFFSET(HeatRateStart,1,MATCH($A154,HeatRateNames,0)-1,250,1),$A155)</f>
        <v>#VALUE!</v>
      </c>
      <c r="P155" s="416" t="e">
        <f aca="true">IndGencost(P154,OFFSET(HeatRateStart,1,MATCH($A154,HeatRateNames,0)-1,250,1),$A155)</f>
        <v>#VALUE!</v>
      </c>
      <c r="Q155" s="416" t="e">
        <f aca="true">IndGencost(Q154,OFFSET(HeatRateStart,1,MATCH($A154,HeatRateNames,0)-1,250,1),$A155)</f>
        <v>#VALUE!</v>
      </c>
      <c r="R155" s="416" t="e">
        <f aca="true">IndGencost(R154,OFFSET(HeatRateStart,1,MATCH($A154,HeatRateNames,0)-1,250,1),$A155)</f>
        <v>#VALUE!</v>
      </c>
      <c r="S155" s="416" t="e">
        <f aca="true">IndGencost(S154,OFFSET(HeatRateStart,1,MATCH($A154,HeatRateNames,0)-1,250,1),$A155)</f>
        <v>#VALUE!</v>
      </c>
      <c r="T155" s="416" t="e">
        <f aca="true">IndGencost(T154,OFFSET(HeatRateStart,1,MATCH($A154,HeatRateNames,0)-1,250,1),$A155)</f>
        <v>#VALUE!</v>
      </c>
      <c r="U155" s="416" t="e">
        <f aca="true">IndGencost(U154,OFFSET(HeatRateStart,1,MATCH($A154,HeatRateNames,0)-1,250,1),$A155)</f>
        <v>#VALUE!</v>
      </c>
      <c r="V155" s="416" t="e">
        <f aca="true">IndGencost(V154,OFFSET(HeatRateStart,1,MATCH($A154,HeatRateNames,0)-1,250,1),$A155)</f>
        <v>#VALUE!</v>
      </c>
      <c r="W155" s="416" t="e">
        <f aca="true">IndGencost(W154,OFFSET(HeatRateStart,1,MATCH($A154,HeatRateNames,0)-1,250,1),$A155)</f>
        <v>#VALUE!</v>
      </c>
      <c r="X155" s="416" t="e">
        <f aca="true">IndGencost(X154,OFFSET(HeatRateStart,1,MATCH($A154,HeatRateNames,0)-1,250,1),$A155)</f>
        <v>#VALUE!</v>
      </c>
      <c r="Y155" s="416" t="e">
        <f aca="true">IndGencost(Y154,OFFSET(HeatRateStart,1,MATCH($A154,HeatRateNames,0)-1,250,1),$A155)</f>
        <v>#VALUE!</v>
      </c>
      <c r="Z155" s="412" t="e">
        <f aca="false" t="array" ref="Z155:Z155">SUM(B154:Y154*B155:Y155)</f>
        <v>#VALUE!</v>
      </c>
      <c r="AA155" s="414" t="s">
        <v>127</v>
      </c>
    </row>
    <row r="156" customFormat="false" ht="12.75" hidden="false" customHeight="false" outlineLevel="0" collapsed="false">
      <c r="A156" s="404" t="s">
        <v>139</v>
      </c>
      <c r="B156" s="405" t="n">
        <v>0</v>
      </c>
      <c r="C156" s="405" t="n">
        <v>0</v>
      </c>
      <c r="D156" s="405" t="n">
        <v>0</v>
      </c>
      <c r="E156" s="405" t="n">
        <v>0</v>
      </c>
      <c r="F156" s="405" t="n">
        <v>0</v>
      </c>
      <c r="G156" s="405" t="n">
        <v>0</v>
      </c>
      <c r="H156" s="405" t="n">
        <v>0</v>
      </c>
      <c r="I156" s="405" t="n">
        <v>0</v>
      </c>
      <c r="J156" s="405" t="n">
        <v>0</v>
      </c>
      <c r="K156" s="405" t="n">
        <v>0</v>
      </c>
      <c r="L156" s="405" t="n">
        <v>0</v>
      </c>
      <c r="M156" s="405" t="n">
        <v>0</v>
      </c>
      <c r="N156" s="405" t="n">
        <v>0</v>
      </c>
      <c r="O156" s="405" t="n">
        <v>0</v>
      </c>
      <c r="P156" s="405" t="n">
        <v>0</v>
      </c>
      <c r="Q156" s="405" t="n">
        <v>0</v>
      </c>
      <c r="R156" s="405" t="n">
        <v>0</v>
      </c>
      <c r="S156" s="405" t="n">
        <v>0</v>
      </c>
      <c r="T156" s="405" t="n">
        <v>0</v>
      </c>
      <c r="U156" s="405" t="n">
        <v>0</v>
      </c>
      <c r="V156" s="405" t="n">
        <v>0</v>
      </c>
      <c r="W156" s="405" t="n">
        <v>0</v>
      </c>
      <c r="X156" s="405" t="n">
        <v>0</v>
      </c>
      <c r="Y156" s="405" t="n">
        <v>0</v>
      </c>
      <c r="Z156" s="417" t="n">
        <f aca="false">SUM(B156:Y156)</f>
        <v>0</v>
      </c>
      <c r="AA156" s="418"/>
    </row>
    <row r="157" customFormat="false" ht="12.75" hidden="false" customHeight="false" outlineLevel="0" collapsed="false">
      <c r="A157" s="419"/>
      <c r="B157" s="420" t="e">
        <f aca="true">IndGencost(B156,OFFSET(HeatRateStart,1,MATCH($A154,HeatRateNames,0)-1,250,1),$A155)</f>
        <v>#VALUE!</v>
      </c>
      <c r="C157" s="420" t="e">
        <f aca="true">IndGencost(C156,OFFSET(HeatRateStart,1,MATCH($A154,HeatRateNames,0)-1,250,1),$A155)</f>
        <v>#VALUE!</v>
      </c>
      <c r="D157" s="420" t="e">
        <f aca="true">IndGencost(D156,OFFSET(HeatRateStart,1,MATCH($A154,HeatRateNames,0)-1,250,1),$A155)</f>
        <v>#VALUE!</v>
      </c>
      <c r="E157" s="420" t="e">
        <f aca="true">IndGencost(E156,OFFSET(HeatRateStart,1,MATCH($A154,HeatRateNames,0)-1,250,1),$A155)</f>
        <v>#VALUE!</v>
      </c>
      <c r="F157" s="420" t="e">
        <f aca="true">IndGencost(F156,OFFSET(HeatRateStart,1,MATCH($A154,HeatRateNames,0)-1,250,1),$A155)</f>
        <v>#VALUE!</v>
      </c>
      <c r="G157" s="420" t="e">
        <f aca="true">IndGencost(G156,OFFSET(HeatRateStart,1,MATCH($A154,HeatRateNames,0)-1,250,1),$A155)</f>
        <v>#VALUE!</v>
      </c>
      <c r="H157" s="420" t="e">
        <f aca="true">IndGencost(H156,OFFSET(HeatRateStart,1,MATCH($A154,HeatRateNames,0)-1,250,1),$A155)</f>
        <v>#VALUE!</v>
      </c>
      <c r="I157" s="420" t="e">
        <f aca="true">IndGencost(I156,OFFSET(HeatRateStart,1,MATCH($A154,HeatRateNames,0)-1,250,1),$A155)</f>
        <v>#VALUE!</v>
      </c>
      <c r="J157" s="420" t="e">
        <f aca="true">IndGencost(J156,OFFSET(HeatRateStart,1,MATCH($A154,HeatRateNames,0)-1,250,1),$A155)</f>
        <v>#VALUE!</v>
      </c>
      <c r="K157" s="420" t="e">
        <f aca="true">IndGencost(K156,OFFSET(HeatRateStart,1,MATCH($A154,HeatRateNames,0)-1,250,1),$A155)</f>
        <v>#VALUE!</v>
      </c>
      <c r="L157" s="420" t="e">
        <f aca="true">IndGencost(L156,OFFSET(HeatRateStart,1,MATCH($A154,HeatRateNames,0)-1,250,1),$A155)</f>
        <v>#VALUE!</v>
      </c>
      <c r="M157" s="420" t="e">
        <f aca="true">IndGencost(M156,OFFSET(HeatRateStart,1,MATCH($A154,HeatRateNames,0)-1,250,1),$A155)</f>
        <v>#VALUE!</v>
      </c>
      <c r="N157" s="420" t="e">
        <f aca="true">IndGencost(N156,OFFSET(HeatRateStart,1,MATCH($A154,HeatRateNames,0)-1,250,1),$A155)</f>
        <v>#VALUE!</v>
      </c>
      <c r="O157" s="420" t="e">
        <f aca="true">IndGencost(O156,OFFSET(HeatRateStart,1,MATCH($A154,HeatRateNames,0)-1,250,1),$A155)</f>
        <v>#VALUE!</v>
      </c>
      <c r="P157" s="420" t="e">
        <f aca="true">IndGencost(P156,OFFSET(HeatRateStart,1,MATCH($A154,HeatRateNames,0)-1,250,1),$A155)</f>
        <v>#VALUE!</v>
      </c>
      <c r="Q157" s="420" t="e">
        <f aca="true">IndGencost(Q156,OFFSET(HeatRateStart,1,MATCH($A154,HeatRateNames,0)-1,250,1),$A155)</f>
        <v>#VALUE!</v>
      </c>
      <c r="R157" s="420" t="e">
        <f aca="true">IndGencost(R156,OFFSET(HeatRateStart,1,MATCH($A154,HeatRateNames,0)-1,250,1),$A155)</f>
        <v>#VALUE!</v>
      </c>
      <c r="S157" s="420" t="e">
        <f aca="true">IndGencost(S156,OFFSET(HeatRateStart,1,MATCH($A154,HeatRateNames,0)-1,250,1),$A155)</f>
        <v>#VALUE!</v>
      </c>
      <c r="T157" s="420" t="e">
        <f aca="true">IndGencost(T156,OFFSET(HeatRateStart,1,MATCH($A154,HeatRateNames,0)-1,250,1),$A155)</f>
        <v>#VALUE!</v>
      </c>
      <c r="U157" s="420" t="e">
        <f aca="true">IndGencost(U156,OFFSET(HeatRateStart,1,MATCH($A154,HeatRateNames,0)-1,250,1),$A155)</f>
        <v>#VALUE!</v>
      </c>
      <c r="V157" s="420" t="e">
        <f aca="true">IndGencost(V156,OFFSET(HeatRateStart,1,MATCH($A154,HeatRateNames,0)-1,250,1),$A155)</f>
        <v>#VALUE!</v>
      </c>
      <c r="W157" s="420" t="e">
        <f aca="true">IndGencost(W156,OFFSET(HeatRateStart,1,MATCH($A154,HeatRateNames,0)-1,250,1),$A155)</f>
        <v>#VALUE!</v>
      </c>
      <c r="X157" s="420" t="e">
        <f aca="true">IndGencost(X156,OFFSET(HeatRateStart,1,MATCH($A154,HeatRateNames,0)-1,250,1),$A155)</f>
        <v>#VALUE!</v>
      </c>
      <c r="Y157" s="420" t="e">
        <f aca="true">IndGencost(Y156,OFFSET(HeatRateStart,1,MATCH($A154,HeatRateNames,0)-1,250,1),$A155)</f>
        <v>#VALUE!</v>
      </c>
      <c r="Z157" s="406" t="e">
        <f aca="false" t="array" ref="Z157:Z157">SUM(B156:Y156*B157:Y157)</f>
        <v>#VALUE!</v>
      </c>
    </row>
    <row r="158" customFormat="false" ht="13.5" hidden="false" customHeight="false" outlineLevel="0" collapsed="false">
      <c r="A158" s="407" t="s">
        <v>125</v>
      </c>
      <c r="B158" s="421" t="e">
        <f aca="false">B157-B155</f>
        <v>#VALUE!</v>
      </c>
      <c r="C158" s="421" t="e">
        <f aca="false">C157-C155</f>
        <v>#VALUE!</v>
      </c>
      <c r="D158" s="421" t="e">
        <f aca="false">D157-D155</f>
        <v>#VALUE!</v>
      </c>
      <c r="E158" s="421" t="e">
        <f aca="false">E157-E155</f>
        <v>#VALUE!</v>
      </c>
      <c r="F158" s="421" t="e">
        <f aca="false">F157-F155</f>
        <v>#VALUE!</v>
      </c>
      <c r="G158" s="421" t="e">
        <f aca="false">G157-G155</f>
        <v>#VALUE!</v>
      </c>
      <c r="H158" s="421" t="e">
        <f aca="false">H157-H155</f>
        <v>#VALUE!</v>
      </c>
      <c r="I158" s="421" t="e">
        <f aca="false">I157-I155</f>
        <v>#VALUE!</v>
      </c>
      <c r="J158" s="421" t="e">
        <f aca="false">J157-J155</f>
        <v>#VALUE!</v>
      </c>
      <c r="K158" s="421" t="e">
        <f aca="false">K157-K155</f>
        <v>#VALUE!</v>
      </c>
      <c r="L158" s="421" t="e">
        <f aca="false">L157-L155</f>
        <v>#VALUE!</v>
      </c>
      <c r="M158" s="421" t="e">
        <f aca="false">M157-M155</f>
        <v>#VALUE!</v>
      </c>
      <c r="N158" s="421" t="e">
        <f aca="false">N157-N155</f>
        <v>#VALUE!</v>
      </c>
      <c r="O158" s="421" t="e">
        <f aca="false">O157-O155</f>
        <v>#VALUE!</v>
      </c>
      <c r="P158" s="421" t="e">
        <f aca="false">P157-P155</f>
        <v>#VALUE!</v>
      </c>
      <c r="Q158" s="421" t="e">
        <f aca="false">Q157-Q155</f>
        <v>#VALUE!</v>
      </c>
      <c r="R158" s="421" t="e">
        <f aca="false">R157-R155</f>
        <v>#VALUE!</v>
      </c>
      <c r="S158" s="421" t="e">
        <f aca="false">S157-S155</f>
        <v>#VALUE!</v>
      </c>
      <c r="T158" s="421" t="e">
        <f aca="false">T157-T155</f>
        <v>#VALUE!</v>
      </c>
      <c r="U158" s="421" t="e">
        <f aca="false">U157-U155</f>
        <v>#VALUE!</v>
      </c>
      <c r="V158" s="421" t="e">
        <f aca="false">V157-V155</f>
        <v>#VALUE!</v>
      </c>
      <c r="W158" s="421" t="e">
        <f aca="false">W157-W155</f>
        <v>#VALUE!</v>
      </c>
      <c r="X158" s="421" t="e">
        <f aca="false">X157-X155</f>
        <v>#VALUE!</v>
      </c>
      <c r="Y158" s="421" t="e">
        <f aca="false">Y157-Y155</f>
        <v>#VALUE!</v>
      </c>
      <c r="Z158" s="409" t="e">
        <f aca="false">Z155-Z157</f>
        <v>#VALUE!</v>
      </c>
    </row>
    <row r="159" customFormat="false" ht="12.75" hidden="false" customHeight="false" outlineLevel="0" collapsed="false">
      <c r="A159" s="410" t="str">
        <f aca="false">Economics!A45</f>
        <v>Rio Grande 8</v>
      </c>
      <c r="B159" s="411" t="n">
        <f aca="false">B52</f>
        <v>0</v>
      </c>
      <c r="C159" s="411" t="n">
        <f aca="false">C52</f>
        <v>0</v>
      </c>
      <c r="D159" s="411" t="n">
        <f aca="false">D52</f>
        <v>0</v>
      </c>
      <c r="E159" s="411" t="n">
        <f aca="false">E52</f>
        <v>0</v>
      </c>
      <c r="F159" s="411" t="n">
        <f aca="false">F52</f>
        <v>0</v>
      </c>
      <c r="G159" s="411" t="n">
        <f aca="false">G52</f>
        <v>0</v>
      </c>
      <c r="H159" s="411" t="n">
        <f aca="false">H52</f>
        <v>0</v>
      </c>
      <c r="I159" s="411" t="n">
        <f aca="false">I52</f>
        <v>0</v>
      </c>
      <c r="J159" s="411" t="n">
        <f aca="false">J52</f>
        <v>0</v>
      </c>
      <c r="K159" s="411" t="n">
        <f aca="false">K52</f>
        <v>0</v>
      </c>
      <c r="L159" s="411" t="n">
        <f aca="false">L52</f>
        <v>0</v>
      </c>
      <c r="M159" s="411" t="n">
        <f aca="false">M52</f>
        <v>0</v>
      </c>
      <c r="N159" s="411" t="n">
        <f aca="false">N52</f>
        <v>0</v>
      </c>
      <c r="O159" s="411" t="n">
        <f aca="false">O52</f>
        <v>0</v>
      </c>
      <c r="P159" s="411" t="n">
        <f aca="false">P52</f>
        <v>0</v>
      </c>
      <c r="Q159" s="411" t="n">
        <f aca="false">Q52</f>
        <v>0</v>
      </c>
      <c r="R159" s="411" t="n">
        <f aca="false">R52</f>
        <v>0</v>
      </c>
      <c r="S159" s="411" t="n">
        <f aca="false">S52</f>
        <v>0</v>
      </c>
      <c r="T159" s="411" t="n">
        <f aca="false">T52</f>
        <v>0</v>
      </c>
      <c r="U159" s="411" t="n">
        <f aca="false">U52</f>
        <v>0</v>
      </c>
      <c r="V159" s="411" t="n">
        <f aca="false">V52</f>
        <v>0</v>
      </c>
      <c r="W159" s="411" t="n">
        <f aca="false">W52</f>
        <v>0</v>
      </c>
      <c r="X159" s="411" t="n">
        <f aca="false">X52</f>
        <v>0</v>
      </c>
      <c r="Y159" s="411" t="n">
        <f aca="false">Y52</f>
        <v>0</v>
      </c>
      <c r="Z159" s="413" t="n">
        <f aca="false">SUM(B159:Y159)</f>
        <v>0</v>
      </c>
      <c r="AA159" s="414" t="s">
        <v>137</v>
      </c>
    </row>
    <row r="160" customFormat="false" ht="12.75" hidden="false" customHeight="false" outlineLevel="0" collapsed="false">
      <c r="A160" s="415" t="n">
        <f aca="false">Economics!$I45</f>
        <v>2.09</v>
      </c>
      <c r="B160" s="416" t="e">
        <f aca="true">IndGencost(B159,OFFSET(HeatRateStart,1,MATCH($A159,HeatRateNames,0)-1,250,1),$A160)</f>
        <v>#VALUE!</v>
      </c>
      <c r="C160" s="416" t="e">
        <f aca="true">IndGencost(C159,OFFSET(HeatRateStart,1,MATCH($A159,HeatRateNames,0)-1,250,1),$A160)</f>
        <v>#VALUE!</v>
      </c>
      <c r="D160" s="416" t="e">
        <f aca="true">IndGencost(D159,OFFSET(HeatRateStart,1,MATCH($A159,HeatRateNames,0)-1,250,1),$A160)</f>
        <v>#VALUE!</v>
      </c>
      <c r="E160" s="416" t="e">
        <f aca="true">IndGencost(E159,OFFSET(HeatRateStart,1,MATCH($A159,HeatRateNames,0)-1,250,1),$A160)</f>
        <v>#VALUE!</v>
      </c>
      <c r="F160" s="416" t="e">
        <f aca="true">IndGencost(F159,OFFSET(HeatRateStart,1,MATCH($A159,HeatRateNames,0)-1,250,1),$A160)</f>
        <v>#VALUE!</v>
      </c>
      <c r="G160" s="416" t="e">
        <f aca="true">IndGencost(G159,OFFSET(HeatRateStart,1,MATCH($A159,HeatRateNames,0)-1,250,1),$A160)</f>
        <v>#VALUE!</v>
      </c>
      <c r="H160" s="416" t="e">
        <f aca="true">IndGencost(H159,OFFSET(HeatRateStart,1,MATCH($A159,HeatRateNames,0)-1,250,1),$A160)</f>
        <v>#VALUE!</v>
      </c>
      <c r="I160" s="416" t="e">
        <f aca="true">IndGencost(I159,OFFSET(HeatRateStart,1,MATCH($A159,HeatRateNames,0)-1,250,1),$A160)</f>
        <v>#VALUE!</v>
      </c>
      <c r="J160" s="416" t="e">
        <f aca="true">IndGencost(J159,OFFSET(HeatRateStart,1,MATCH($A159,HeatRateNames,0)-1,250,1),$A160)</f>
        <v>#VALUE!</v>
      </c>
      <c r="K160" s="416" t="e">
        <f aca="true">IndGencost(K159,OFFSET(HeatRateStart,1,MATCH($A159,HeatRateNames,0)-1,250,1),$A160)</f>
        <v>#VALUE!</v>
      </c>
      <c r="L160" s="416" t="e">
        <f aca="true">IndGencost(L159,OFFSET(HeatRateStart,1,MATCH($A159,HeatRateNames,0)-1,250,1),$A160)</f>
        <v>#VALUE!</v>
      </c>
      <c r="M160" s="416" t="e">
        <f aca="true">IndGencost(M159,OFFSET(HeatRateStart,1,MATCH($A159,HeatRateNames,0)-1,250,1),$A160)</f>
        <v>#VALUE!</v>
      </c>
      <c r="N160" s="416" t="e">
        <f aca="true">IndGencost(N159,OFFSET(HeatRateStart,1,MATCH($A159,HeatRateNames,0)-1,250,1),$A160)</f>
        <v>#VALUE!</v>
      </c>
      <c r="O160" s="416" t="e">
        <f aca="true">IndGencost(O159,OFFSET(HeatRateStart,1,MATCH($A159,HeatRateNames,0)-1,250,1),$A160)</f>
        <v>#VALUE!</v>
      </c>
      <c r="P160" s="416" t="e">
        <f aca="true">IndGencost(P159,OFFSET(HeatRateStart,1,MATCH($A159,HeatRateNames,0)-1,250,1),$A160)</f>
        <v>#VALUE!</v>
      </c>
      <c r="Q160" s="416" t="e">
        <f aca="true">IndGencost(Q159,OFFSET(HeatRateStart,1,MATCH($A159,HeatRateNames,0)-1,250,1),$A160)</f>
        <v>#VALUE!</v>
      </c>
      <c r="R160" s="416" t="e">
        <f aca="true">IndGencost(R159,OFFSET(HeatRateStart,1,MATCH($A159,HeatRateNames,0)-1,250,1),$A160)</f>
        <v>#VALUE!</v>
      </c>
      <c r="S160" s="416" t="e">
        <f aca="true">IndGencost(S159,OFFSET(HeatRateStart,1,MATCH($A159,HeatRateNames,0)-1,250,1),$A160)</f>
        <v>#VALUE!</v>
      </c>
      <c r="T160" s="416" t="e">
        <f aca="true">IndGencost(T159,OFFSET(HeatRateStart,1,MATCH($A159,HeatRateNames,0)-1,250,1),$A160)</f>
        <v>#VALUE!</v>
      </c>
      <c r="U160" s="416" t="e">
        <f aca="true">IndGencost(U159,OFFSET(HeatRateStart,1,MATCH($A159,HeatRateNames,0)-1,250,1),$A160)</f>
        <v>#VALUE!</v>
      </c>
      <c r="V160" s="416" t="e">
        <f aca="true">IndGencost(V159,OFFSET(HeatRateStart,1,MATCH($A159,HeatRateNames,0)-1,250,1),$A160)</f>
        <v>#VALUE!</v>
      </c>
      <c r="W160" s="416" t="e">
        <f aca="true">IndGencost(W159,OFFSET(HeatRateStart,1,MATCH($A159,HeatRateNames,0)-1,250,1),$A160)</f>
        <v>#VALUE!</v>
      </c>
      <c r="X160" s="416" t="e">
        <f aca="true">IndGencost(X159,OFFSET(HeatRateStart,1,MATCH($A159,HeatRateNames,0)-1,250,1),$A160)</f>
        <v>#VALUE!</v>
      </c>
      <c r="Y160" s="416" t="e">
        <f aca="true">IndGencost(Y159,OFFSET(HeatRateStart,1,MATCH($A159,HeatRateNames,0)-1,250,1),$A160)</f>
        <v>#VALUE!</v>
      </c>
      <c r="Z160" s="412" t="e">
        <f aca="false" t="array" ref="Z160:Z160">SUM(B159:Y159*B160:Y160)</f>
        <v>#VALUE!</v>
      </c>
      <c r="AA160" s="414" t="s">
        <v>127</v>
      </c>
    </row>
    <row r="161" customFormat="false" ht="12.75" hidden="false" customHeight="false" outlineLevel="0" collapsed="false">
      <c r="A161" s="404" t="s">
        <v>140</v>
      </c>
      <c r="B161" s="405" t="n">
        <v>56</v>
      </c>
      <c r="C161" s="405" t="n">
        <v>56</v>
      </c>
      <c r="D161" s="405" t="n">
        <v>56</v>
      </c>
      <c r="E161" s="405" t="n">
        <v>56</v>
      </c>
      <c r="F161" s="405" t="n">
        <v>65</v>
      </c>
      <c r="G161" s="405" t="n">
        <v>75</v>
      </c>
      <c r="H161" s="405" t="n">
        <v>56</v>
      </c>
      <c r="I161" s="405" t="n">
        <v>56</v>
      </c>
      <c r="J161" s="405" t="n">
        <v>56</v>
      </c>
      <c r="K161" s="405" t="n">
        <v>56</v>
      </c>
      <c r="L161" s="405" t="n">
        <v>56</v>
      </c>
      <c r="M161" s="405" t="n">
        <v>56</v>
      </c>
      <c r="N161" s="405" t="n">
        <v>56</v>
      </c>
      <c r="O161" s="405" t="n">
        <v>56</v>
      </c>
      <c r="P161" s="405" t="n">
        <v>56</v>
      </c>
      <c r="Q161" s="405" t="n">
        <v>56</v>
      </c>
      <c r="R161" s="405" t="n">
        <v>56</v>
      </c>
      <c r="S161" s="405" t="n">
        <v>56</v>
      </c>
      <c r="T161" s="405" t="n">
        <v>85</v>
      </c>
      <c r="U161" s="405" t="n">
        <v>110</v>
      </c>
      <c r="V161" s="405" t="n">
        <v>90</v>
      </c>
      <c r="W161" s="405" t="n">
        <v>65</v>
      </c>
      <c r="X161" s="405" t="n">
        <v>56</v>
      </c>
      <c r="Y161" s="405" t="n">
        <v>56</v>
      </c>
      <c r="Z161" s="417" t="n">
        <f aca="false">SUM(B161:Y161)</f>
        <v>1498</v>
      </c>
      <c r="AA161" s="418"/>
    </row>
    <row r="162" customFormat="false" ht="12.75" hidden="false" customHeight="false" outlineLevel="0" collapsed="false">
      <c r="A162" s="419"/>
      <c r="B162" s="420" t="e">
        <f aca="true">IndGencost(B161,OFFSET(HeatRateStart,1,MATCH($A159,HeatRateNames,0)-1,250,1),$A160)</f>
        <v>#VALUE!</v>
      </c>
      <c r="C162" s="420" t="e">
        <f aca="true">IndGencost(C161,OFFSET(HeatRateStart,1,MATCH($A159,HeatRateNames,0)-1,250,1),$A160)</f>
        <v>#VALUE!</v>
      </c>
      <c r="D162" s="420" t="e">
        <f aca="true">IndGencost(D161,OFFSET(HeatRateStart,1,MATCH($A159,HeatRateNames,0)-1,250,1),$A160)</f>
        <v>#VALUE!</v>
      </c>
      <c r="E162" s="420" t="e">
        <f aca="true">IndGencost(E161,OFFSET(HeatRateStart,1,MATCH($A159,HeatRateNames,0)-1,250,1),$A160)</f>
        <v>#VALUE!</v>
      </c>
      <c r="F162" s="420" t="e">
        <f aca="true">IndGencost(F161,OFFSET(HeatRateStart,1,MATCH($A159,HeatRateNames,0)-1,250,1),$A160)</f>
        <v>#VALUE!</v>
      </c>
      <c r="G162" s="420" t="e">
        <f aca="true">IndGencost(G161,OFFSET(HeatRateStart,1,MATCH($A159,HeatRateNames,0)-1,250,1),$A160)</f>
        <v>#VALUE!</v>
      </c>
      <c r="H162" s="420" t="e">
        <f aca="true">IndGencost(H161,OFFSET(HeatRateStart,1,MATCH($A159,HeatRateNames,0)-1,250,1),$A160)</f>
        <v>#VALUE!</v>
      </c>
      <c r="I162" s="420" t="e">
        <f aca="true">IndGencost(I161,OFFSET(HeatRateStart,1,MATCH($A159,HeatRateNames,0)-1,250,1),$A160)</f>
        <v>#VALUE!</v>
      </c>
      <c r="J162" s="420" t="e">
        <f aca="true">IndGencost(J161,OFFSET(HeatRateStart,1,MATCH($A159,HeatRateNames,0)-1,250,1),$A160)</f>
        <v>#VALUE!</v>
      </c>
      <c r="K162" s="420" t="e">
        <f aca="true">IndGencost(K161,OFFSET(HeatRateStart,1,MATCH($A159,HeatRateNames,0)-1,250,1),$A160)</f>
        <v>#VALUE!</v>
      </c>
      <c r="L162" s="420" t="e">
        <f aca="true">IndGencost(L161,OFFSET(HeatRateStart,1,MATCH($A159,HeatRateNames,0)-1,250,1),$A160)</f>
        <v>#VALUE!</v>
      </c>
      <c r="M162" s="420" t="e">
        <f aca="true">IndGencost(M161,OFFSET(HeatRateStart,1,MATCH($A159,HeatRateNames,0)-1,250,1),$A160)</f>
        <v>#VALUE!</v>
      </c>
      <c r="N162" s="420" t="e">
        <f aca="true">IndGencost(N161,OFFSET(HeatRateStart,1,MATCH($A159,HeatRateNames,0)-1,250,1),$A160)</f>
        <v>#VALUE!</v>
      </c>
      <c r="O162" s="420" t="e">
        <f aca="true">IndGencost(O161,OFFSET(HeatRateStart,1,MATCH($A159,HeatRateNames,0)-1,250,1),$A160)</f>
        <v>#VALUE!</v>
      </c>
      <c r="P162" s="420" t="e">
        <f aca="true">IndGencost(P161,OFFSET(HeatRateStart,1,MATCH($A159,HeatRateNames,0)-1,250,1),$A160)</f>
        <v>#VALUE!</v>
      </c>
      <c r="Q162" s="420" t="e">
        <f aca="true">IndGencost(Q161,OFFSET(HeatRateStart,1,MATCH($A159,HeatRateNames,0)-1,250,1),$A160)</f>
        <v>#VALUE!</v>
      </c>
      <c r="R162" s="420" t="e">
        <f aca="true">IndGencost(R161,OFFSET(HeatRateStart,1,MATCH($A159,HeatRateNames,0)-1,250,1),$A160)</f>
        <v>#VALUE!</v>
      </c>
      <c r="S162" s="420" t="e">
        <f aca="true">IndGencost(S161,OFFSET(HeatRateStart,1,MATCH($A159,HeatRateNames,0)-1,250,1),$A160)</f>
        <v>#VALUE!</v>
      </c>
      <c r="T162" s="420" t="e">
        <f aca="true">IndGencost(T161,OFFSET(HeatRateStart,1,MATCH($A159,HeatRateNames,0)-1,250,1),$A160)</f>
        <v>#VALUE!</v>
      </c>
      <c r="U162" s="420" t="e">
        <f aca="true">IndGencost(U161,OFFSET(HeatRateStart,1,MATCH($A159,HeatRateNames,0)-1,250,1),$A160)</f>
        <v>#VALUE!</v>
      </c>
      <c r="V162" s="420" t="e">
        <f aca="true">IndGencost(V161,OFFSET(HeatRateStart,1,MATCH($A159,HeatRateNames,0)-1,250,1),$A160)</f>
        <v>#VALUE!</v>
      </c>
      <c r="W162" s="420" t="e">
        <f aca="true">IndGencost(W161,OFFSET(HeatRateStart,1,MATCH($A159,HeatRateNames,0)-1,250,1),$A160)</f>
        <v>#VALUE!</v>
      </c>
      <c r="X162" s="420" t="e">
        <f aca="true">IndGencost(X161,OFFSET(HeatRateStart,1,MATCH($A159,HeatRateNames,0)-1,250,1),$A160)</f>
        <v>#VALUE!</v>
      </c>
      <c r="Y162" s="420" t="e">
        <f aca="true">IndGencost(Y161,OFFSET(HeatRateStart,1,MATCH($A159,HeatRateNames,0)-1,250,1),$A160)</f>
        <v>#VALUE!</v>
      </c>
      <c r="Z162" s="406" t="e">
        <f aca="false" t="array" ref="Z162:Z162">SUM(B161:Y161*B162:Y162)</f>
        <v>#VALUE!</v>
      </c>
    </row>
    <row r="163" customFormat="false" ht="13.5" hidden="false" customHeight="false" outlineLevel="0" collapsed="false">
      <c r="A163" s="407" t="s">
        <v>125</v>
      </c>
      <c r="B163" s="421" t="e">
        <f aca="false">B162-B160</f>
        <v>#VALUE!</v>
      </c>
      <c r="C163" s="421" t="e">
        <f aca="false">C162-C160</f>
        <v>#VALUE!</v>
      </c>
      <c r="D163" s="421" t="e">
        <f aca="false">D162-D160</f>
        <v>#VALUE!</v>
      </c>
      <c r="E163" s="421" t="e">
        <f aca="false">E162-E160</f>
        <v>#VALUE!</v>
      </c>
      <c r="F163" s="421" t="e">
        <f aca="false">F162-F160</f>
        <v>#VALUE!</v>
      </c>
      <c r="G163" s="421" t="e">
        <f aca="false">G162-G160</f>
        <v>#VALUE!</v>
      </c>
      <c r="H163" s="421" t="e">
        <f aca="false">H162-H160</f>
        <v>#VALUE!</v>
      </c>
      <c r="I163" s="421" t="e">
        <f aca="false">I162-I160</f>
        <v>#VALUE!</v>
      </c>
      <c r="J163" s="421" t="e">
        <f aca="false">J162-J160</f>
        <v>#VALUE!</v>
      </c>
      <c r="K163" s="421" t="e">
        <f aca="false">K162-K160</f>
        <v>#VALUE!</v>
      </c>
      <c r="L163" s="421" t="e">
        <f aca="false">L162-L160</f>
        <v>#VALUE!</v>
      </c>
      <c r="M163" s="421" t="e">
        <f aca="false">M162-M160</f>
        <v>#VALUE!</v>
      </c>
      <c r="N163" s="421" t="e">
        <f aca="false">N162-N160</f>
        <v>#VALUE!</v>
      </c>
      <c r="O163" s="421" t="e">
        <f aca="false">O162-O160</f>
        <v>#VALUE!</v>
      </c>
      <c r="P163" s="421" t="e">
        <f aca="false">P162-P160</f>
        <v>#VALUE!</v>
      </c>
      <c r="Q163" s="421" t="e">
        <f aca="false">Q162-Q160</f>
        <v>#VALUE!</v>
      </c>
      <c r="R163" s="421" t="e">
        <f aca="false">R162-R160</f>
        <v>#VALUE!</v>
      </c>
      <c r="S163" s="421" t="e">
        <f aca="false">S162-S160</f>
        <v>#VALUE!</v>
      </c>
      <c r="T163" s="421" t="e">
        <f aca="false">T162-T160</f>
        <v>#VALUE!</v>
      </c>
      <c r="U163" s="421" t="e">
        <f aca="false">U162-U160</f>
        <v>#VALUE!</v>
      </c>
      <c r="V163" s="421" t="e">
        <f aca="false">V162-V160</f>
        <v>#VALUE!</v>
      </c>
      <c r="W163" s="421" t="e">
        <f aca="false">W162-W160</f>
        <v>#VALUE!</v>
      </c>
      <c r="X163" s="421" t="e">
        <f aca="false">X162-X160</f>
        <v>#VALUE!</v>
      </c>
      <c r="Y163" s="421" t="e">
        <f aca="false">Y162-Y160</f>
        <v>#VALUE!</v>
      </c>
      <c r="Z163" s="409" t="e">
        <f aca="false">Z160-Z162</f>
        <v>#VALUE!</v>
      </c>
      <c r="AA163" s="422"/>
    </row>
    <row r="164" customFormat="false" ht="12.75" hidden="false" customHeight="false" outlineLevel="0" collapsed="false">
      <c r="A164" s="423" t="s">
        <v>141</v>
      </c>
      <c r="B164" s="424" t="n">
        <f aca="false">B159+B154+B149+B144+B139+B134+B129+B124+B119+B114+B109+B104+B101+B98+B95+B92+B89</f>
        <v>921</v>
      </c>
      <c r="C164" s="424" t="n">
        <f aca="false">C159+C154+C149+C144+C139+C134+C129+C124+C119+C114+C109+C104+C101+C98+C95+C92+C89</f>
        <v>806</v>
      </c>
      <c r="D164" s="424" t="n">
        <f aca="false">D159+D154+D149+D144+D139+D134+D129+D124+D119+D114+D109+D104+D101+D98+D95+D92+D89</f>
        <v>794</v>
      </c>
      <c r="E164" s="424" t="n">
        <f aca="false">E159+E154+E149+E144+E139+E134+E129+E124+E119+E114+E109+E104+E101+E98+E95+E92+E89</f>
        <v>794</v>
      </c>
      <c r="F164" s="424" t="n">
        <f aca="false">F159+F154+F149+F144+F139+F134+F129+F124+F119+F114+F109+F104+F101+F98+F95+F92+F89</f>
        <v>794</v>
      </c>
      <c r="G164" s="424" t="n">
        <f aca="false">G159+G154+G149+G144+G139+G134+G129+G124+G119+G114+G109+G104+G101+G98+G95+G92+G89</f>
        <v>803</v>
      </c>
      <c r="H164" s="424" t="n">
        <f aca="false">H159+H154+H149+H144+H139+H134+H129+H124+H119+H114+H109+H104+H101+H98+H95+H92+H89</f>
        <v>782</v>
      </c>
      <c r="I164" s="424" t="n">
        <f aca="false">I159+I154+I149+I144+I139+I134+I129+I124+I119+I114+I109+I104+I101+I98+I95+I92+I89</f>
        <v>737</v>
      </c>
      <c r="J164" s="424" t="n">
        <f aca="false">J159+J154+J149+J144+J139+J134+J129+J124+J119+J114+J109+J104+J101+J98+J95+J92+J89</f>
        <v>796</v>
      </c>
      <c r="K164" s="424" t="n">
        <f aca="false">K159+K154+K149+K144+K139+K134+K129+K124+K119+K114+K109+K104+K101+K98+K95+K92+K89</f>
        <v>783</v>
      </c>
      <c r="L164" s="424" t="n">
        <f aca="false">L159+L154+L149+L144+L139+L134+L129+L124+L119+L114+L109+L104+L101+L98+L95+L92+L89</f>
        <v>760</v>
      </c>
      <c r="M164" s="424" t="n">
        <f aca="false">M159+M154+M149+M144+M139+M134+M129+M124+M119+M114+M109+M104+M101+M98+M95+M92+M89</f>
        <v>712</v>
      </c>
      <c r="N164" s="424" t="n">
        <f aca="false">N159+N154+N149+N144+N139+N134+N129+N124+N119+N114+N109+N104+N101+N98+N95+N92+N89</f>
        <v>756</v>
      </c>
      <c r="O164" s="424" t="n">
        <f aca="false">O159+O154+O149+O144+O139+O134+O129+O124+O119+O114+O109+O104+O101+O98+O95+O92+O89</f>
        <v>723</v>
      </c>
      <c r="P164" s="424" t="n">
        <f aca="false">P159+P154+P149+P144+P139+P134+P129+P124+P119+P114+P109+P104+P101+P98+P95+P92+P89</f>
        <v>710</v>
      </c>
      <c r="Q164" s="424" t="n">
        <f aca="false">Q159+Q154+Q149+Q144+Q139+Q134+Q129+Q124+Q119+Q114+Q109+Q104+Q101+Q98+Q95+Q92+Q89</f>
        <v>712</v>
      </c>
      <c r="R164" s="424" t="n">
        <f aca="false">R159+R154+R149+R144+R139+R134+R129+R124+R119+R114+R109+R104+R101+R98+R95+R92+R89</f>
        <v>707</v>
      </c>
      <c r="S164" s="424" t="n">
        <f aca="false">S159+S154+S149+S144+S139+S134+S129+S124+S119+S114+S109+S104+S101+S98+S95+S92+S89</f>
        <v>858</v>
      </c>
      <c r="T164" s="424" t="n">
        <f aca="false">T159+T154+T149+T144+T139+T134+T129+T124+T119+T114+T109+T104+T101+T98+T95+T92+T89</f>
        <v>873</v>
      </c>
      <c r="U164" s="424" t="n">
        <f aca="false">U159+U154+U149+U144+U139+U134+U129+U124+U119+U114+U109+U104+U101+U98+U95+U92+U89</f>
        <v>851</v>
      </c>
      <c r="V164" s="424" t="n">
        <f aca="false">V159+V154+V149+V144+V139+V134+V129+V124+V119+V114+V109+V104+V101+V98+V95+V92+V89</f>
        <v>826</v>
      </c>
      <c r="W164" s="424" t="n">
        <f aca="false">W159+W154+W149+W144+W139+W134+W129+W124+W119+W114+W109+W104+W101+W98+W95+W92+W89</f>
        <v>804</v>
      </c>
      <c r="X164" s="424" t="n">
        <f aca="false">X159+X154+X149+X144+X139+X134+X129+X124+X119+X114+X109+X104+X101+X98+X95+X92+X89</f>
        <v>796</v>
      </c>
      <c r="Y164" s="425" t="n">
        <f aca="false">Y159+Y154+Y149+Y144+Y139+Y134+Y129+Y124+Y119+Y114+Y109+Y104+Y101+Y98+Y95+Y92+Y89</f>
        <v>919</v>
      </c>
      <c r="Z164" s="426"/>
      <c r="AA164" s="427"/>
      <c r="AB164" s="428"/>
      <c r="AC164" s="428"/>
      <c r="AD164" s="428"/>
      <c r="AE164" s="428"/>
      <c r="AF164" s="428"/>
      <c r="AG164" s="428"/>
      <c r="AH164" s="428"/>
      <c r="AI164" s="428"/>
      <c r="AJ164" s="428"/>
      <c r="AK164" s="428"/>
      <c r="AL164" s="428"/>
      <c r="AM164" s="428"/>
      <c r="AN164" s="428"/>
      <c r="AO164" s="428"/>
      <c r="AP164" s="428"/>
      <c r="AQ164" s="428"/>
      <c r="AR164" s="428"/>
      <c r="AS164" s="428"/>
      <c r="AT164" s="428"/>
      <c r="AU164" s="428"/>
      <c r="AV164" s="428"/>
      <c r="AW164" s="428"/>
      <c r="AX164" s="428"/>
      <c r="AY164" s="428"/>
      <c r="AZ164" s="428"/>
      <c r="BA164" s="428"/>
      <c r="BB164" s="428"/>
      <c r="BC164" s="428"/>
      <c r="BD164" s="428"/>
      <c r="BE164" s="428"/>
      <c r="BF164" s="428"/>
      <c r="BG164" s="428"/>
      <c r="BH164" s="428"/>
      <c r="BI164" s="428"/>
      <c r="BJ164" s="428"/>
      <c r="BK164" s="428"/>
      <c r="BL164" s="428"/>
      <c r="BM164" s="428"/>
      <c r="BN164" s="428"/>
      <c r="BO164" s="428"/>
      <c r="BP164" s="428"/>
      <c r="BQ164" s="428"/>
      <c r="BR164" s="428"/>
      <c r="BS164" s="428"/>
      <c r="BT164" s="428"/>
      <c r="BU164" s="428"/>
      <c r="BV164" s="428"/>
      <c r="BW164" s="428"/>
      <c r="BX164" s="428"/>
      <c r="BY164" s="428"/>
      <c r="BZ164" s="428"/>
      <c r="CA164" s="428"/>
      <c r="CB164" s="428"/>
      <c r="CC164" s="428"/>
      <c r="CD164" s="428"/>
      <c r="CE164" s="428"/>
      <c r="CF164" s="428"/>
      <c r="CG164" s="428"/>
      <c r="CH164" s="428"/>
      <c r="CI164" s="428"/>
      <c r="CJ164" s="428"/>
      <c r="CK164" s="428"/>
      <c r="CL164" s="428"/>
      <c r="CM164" s="428"/>
      <c r="CN164" s="428"/>
      <c r="CO164" s="428"/>
      <c r="CP164" s="428"/>
      <c r="CQ164" s="428"/>
      <c r="CR164" s="428"/>
      <c r="CS164" s="428"/>
      <c r="CT164" s="428"/>
      <c r="CU164" s="428"/>
      <c r="CV164" s="428"/>
      <c r="CW164" s="428"/>
      <c r="CX164" s="428"/>
      <c r="CY164" s="428"/>
      <c r="CZ164" s="428"/>
      <c r="DA164" s="428"/>
      <c r="DB164" s="428"/>
      <c r="DC164" s="428"/>
      <c r="DD164" s="428"/>
      <c r="DE164" s="428"/>
      <c r="DF164" s="428"/>
      <c r="DG164" s="428"/>
      <c r="DH164" s="428"/>
      <c r="DI164" s="428"/>
      <c r="DJ164" s="428"/>
      <c r="DK164" s="428"/>
      <c r="DL164" s="428"/>
      <c r="DM164" s="428"/>
      <c r="DN164" s="428"/>
      <c r="DO164" s="428"/>
      <c r="DP164" s="428"/>
      <c r="DQ164" s="428"/>
      <c r="DR164" s="428"/>
      <c r="DS164" s="428"/>
      <c r="DT164" s="428"/>
      <c r="DU164" s="428"/>
      <c r="DV164" s="428"/>
      <c r="DW164" s="428"/>
      <c r="DX164" s="428"/>
      <c r="DY164" s="428"/>
      <c r="DZ164" s="428"/>
      <c r="EA164" s="428"/>
      <c r="EB164" s="428"/>
      <c r="EC164" s="428"/>
      <c r="ED164" s="428"/>
      <c r="EE164" s="428"/>
      <c r="EF164" s="428"/>
      <c r="EG164" s="428"/>
      <c r="EH164" s="428"/>
      <c r="EI164" s="428"/>
      <c r="EJ164" s="428"/>
      <c r="EK164" s="428"/>
      <c r="EL164" s="428"/>
      <c r="EM164" s="428"/>
      <c r="EN164" s="428"/>
      <c r="EO164" s="428"/>
      <c r="EP164" s="428"/>
      <c r="EQ164" s="428"/>
      <c r="ER164" s="428"/>
      <c r="ES164" s="428"/>
      <c r="ET164" s="428"/>
      <c r="EU164" s="428"/>
      <c r="EV164" s="428"/>
      <c r="EW164" s="428"/>
      <c r="EX164" s="428"/>
      <c r="EY164" s="428"/>
      <c r="EZ164" s="428"/>
      <c r="FA164" s="428"/>
      <c r="FB164" s="428"/>
      <c r="FC164" s="428"/>
      <c r="FD164" s="428"/>
      <c r="FE164" s="428"/>
      <c r="FF164" s="428"/>
      <c r="FG164" s="428"/>
      <c r="FH164" s="428"/>
      <c r="FI164" s="428"/>
      <c r="FJ164" s="428"/>
      <c r="FK164" s="428"/>
      <c r="FL164" s="428"/>
      <c r="FM164" s="428"/>
      <c r="FN164" s="428"/>
      <c r="FO164" s="428"/>
      <c r="FP164" s="428"/>
      <c r="FQ164" s="428"/>
      <c r="FR164" s="428"/>
      <c r="FS164" s="428"/>
      <c r="FT164" s="428"/>
      <c r="FU164" s="428"/>
      <c r="FV164" s="428"/>
      <c r="FW164" s="428"/>
      <c r="FX164" s="428"/>
      <c r="FY164" s="428"/>
      <c r="FZ164" s="428"/>
      <c r="GA164" s="428"/>
      <c r="GB164" s="428"/>
      <c r="GC164" s="428"/>
      <c r="GD164" s="428"/>
      <c r="GE164" s="428"/>
      <c r="GF164" s="428"/>
      <c r="GG164" s="428"/>
      <c r="GH164" s="428"/>
      <c r="GI164" s="428"/>
      <c r="GJ164" s="428"/>
      <c r="GK164" s="428"/>
      <c r="GL164" s="428"/>
      <c r="GM164" s="428"/>
      <c r="GN164" s="428"/>
      <c r="GO164" s="428"/>
      <c r="GP164" s="428"/>
      <c r="GQ164" s="428"/>
      <c r="GR164" s="428"/>
      <c r="GS164" s="428"/>
      <c r="GT164" s="428"/>
      <c r="GU164" s="428"/>
      <c r="GV164" s="428"/>
      <c r="GW164" s="428"/>
      <c r="GX164" s="428"/>
      <c r="GY164" s="428"/>
      <c r="GZ164" s="428"/>
      <c r="HA164" s="428"/>
      <c r="HB164" s="428"/>
      <c r="HC164" s="428"/>
      <c r="HD164" s="428"/>
      <c r="HE164" s="428"/>
      <c r="HF164" s="428"/>
      <c r="HG164" s="428"/>
      <c r="HH164" s="428"/>
      <c r="HI164" s="428"/>
      <c r="HJ164" s="428"/>
      <c r="HK164" s="428"/>
      <c r="HL164" s="428"/>
      <c r="HM164" s="428"/>
      <c r="HN164" s="428"/>
      <c r="HO164" s="428"/>
      <c r="HP164" s="428"/>
      <c r="HQ164" s="428"/>
      <c r="HR164" s="428"/>
      <c r="HS164" s="428"/>
      <c r="HT164" s="428"/>
      <c r="HU164" s="428"/>
      <c r="HV164" s="428"/>
      <c r="HW164" s="428"/>
      <c r="HX164" s="428"/>
      <c r="HY164" s="428"/>
      <c r="HZ164" s="428"/>
      <c r="IA164" s="428"/>
      <c r="IB164" s="428"/>
      <c r="IC164" s="428"/>
      <c r="ID164" s="428"/>
      <c r="IE164" s="428"/>
      <c r="IF164" s="428"/>
      <c r="IG164" s="428"/>
      <c r="IH164" s="428"/>
      <c r="II164" s="428"/>
      <c r="IJ164" s="428"/>
      <c r="IK164" s="428"/>
      <c r="IL164" s="428"/>
      <c r="IM164" s="428"/>
      <c r="IN164" s="428"/>
      <c r="IO164" s="428"/>
      <c r="IP164" s="428"/>
      <c r="IQ164" s="428"/>
      <c r="IR164" s="428"/>
      <c r="IS164" s="428"/>
      <c r="IT164" s="428"/>
      <c r="IU164" s="428"/>
      <c r="IV164" s="428"/>
      <c r="IW164" s="428"/>
    </row>
    <row r="165" customFormat="false" ht="13.5" hidden="false" customHeight="true" outlineLevel="0" collapsed="false">
      <c r="A165" s="429" t="s">
        <v>142</v>
      </c>
      <c r="B165" s="430" t="n">
        <f aca="false">B161+B156+B151+B146+B141+B136+B131+B126+B121+B116+B111+B106+B102+B99+B96+B93+B90</f>
        <v>1059</v>
      </c>
      <c r="C165" s="430" t="n">
        <f aca="false">C161+C156+C151+C146+C141+C136+C131+C126+C121+C116+C111+C106+C102+C99+C96+C93+C90</f>
        <v>919</v>
      </c>
      <c r="D165" s="430" t="n">
        <f aca="false">D161+D156+D151+D146+D141+D136+D131+D126+D121+D116+D111+D106+D102+D99+D96+D93+D90</f>
        <v>889</v>
      </c>
      <c r="E165" s="430" t="n">
        <f aca="false">E161+E156+E151+E146+E141+E136+E131+E126+E121+E116+E111+E106+E102+E99+E96+E93+E90</f>
        <v>889</v>
      </c>
      <c r="F165" s="430" t="n">
        <f aca="false">F161+F156+F151+F146+F141+F136+F131+F126+F121+F116+F111+F106+F102+F99+F96+F93+F90</f>
        <v>899</v>
      </c>
      <c r="G165" s="430" t="n">
        <f aca="false">G161+G156+G151+G146+G141+G136+G131+G126+G121+G116+G111+G106+G102+G99+G96+G93+G90</f>
        <v>924</v>
      </c>
      <c r="H165" s="430" t="n">
        <f aca="false">H161+H156+H151+H146+H141+H136+H131+H126+H121+H116+H111+H106+H102+H99+H96+H93+H90</f>
        <v>934</v>
      </c>
      <c r="I165" s="430" t="n">
        <f aca="false">I161+I156+I151+I146+I141+I136+I131+I126+I121+I116+I111+I106+I102+I99+I96+I93+I90</f>
        <v>911</v>
      </c>
      <c r="J165" s="430" t="n">
        <f aca="false">J161+J156+J151+J146+J141+J136+J131+J126+J121+J116+J111+J106+J102+J99+J96+J93+J90</f>
        <v>920</v>
      </c>
      <c r="K165" s="430" t="n">
        <f aca="false">K161+K156+K151+K146+K141+K136+K131+K126+K121+K116+K111+K106+K102+K99+K96+K93+K90</f>
        <v>920</v>
      </c>
      <c r="L165" s="430" t="n">
        <f aca="false">L161+L156+L151+L146+L141+L136+L131+L126+L121+L116+L111+L106+L102+L99+L96+L93+L90</f>
        <v>971</v>
      </c>
      <c r="M165" s="430" t="n">
        <f aca="false">M161+M156+M151+M146+M141+M136+M131+M126+M121+M116+M111+M106+M102+M99+M96+M93+M90</f>
        <v>971</v>
      </c>
      <c r="N165" s="430" t="n">
        <f aca="false">N161+N156+N151+N146+N141+N136+N131+N126+N121+N116+N111+N106+N102+N99+N96+N93+N90</f>
        <v>971</v>
      </c>
      <c r="O165" s="430" t="n">
        <f aca="false">O161+O156+O151+O146+O141+O136+O131+O126+O121+O116+O111+O106+O102+O99+O96+O93+O90</f>
        <v>962</v>
      </c>
      <c r="P165" s="430" t="n">
        <f aca="false">P161+P156+P151+P146+P141+P136+P131+P126+P121+P116+P111+P106+P102+P99+P96+P93+P90</f>
        <v>962</v>
      </c>
      <c r="Q165" s="430" t="n">
        <f aca="false">Q161+Q156+Q151+Q146+Q141+Q136+Q131+Q126+Q121+Q116+Q111+Q106+Q102+Q99+Q96+Q93+Q90</f>
        <v>959</v>
      </c>
      <c r="R165" s="430" t="n">
        <f aca="false">R161+R156+R151+R146+R141+R136+R131+R126+R121+R116+R111+R106+R102+R99+R96+R93+R90</f>
        <v>959</v>
      </c>
      <c r="S165" s="430" t="n">
        <f aca="false">S161+S156+S151+S146+S141+S136+S131+S126+S121+S116+S111+S106+S102+S99+S96+S93+S90</f>
        <v>991</v>
      </c>
      <c r="T165" s="430" t="n">
        <f aca="false">T161+T156+T151+T146+T141+T136+T131+T126+T121+T116+T111+T106+T102+T99+T96+T93+T90</f>
        <v>1061</v>
      </c>
      <c r="U165" s="430" t="n">
        <f aca="false">U161+U156+U151+U146+U141+U136+U131+U126+U121+U116+U111+U106+U102+U99+U96+U93+U90</f>
        <v>1087</v>
      </c>
      <c r="V165" s="430" t="n">
        <f aca="false">V161+V156+V151+V146+V141+V136+V131+V126+V121+V116+V111+V106+V102+V99+V96+V93+V90</f>
        <v>1001</v>
      </c>
      <c r="W165" s="430" t="n">
        <f aca="false">W161+W156+W151+W146+W141+W136+W131+W126+W121+W116+W111+W106+W102+W99+W96+W93+W90</f>
        <v>971</v>
      </c>
      <c r="X165" s="430" t="n">
        <f aca="false">X161+X156+X151+X146+X141+X136+X131+X126+X121+X116+X111+X106+X102+X99+X96+X93+X90</f>
        <v>942</v>
      </c>
      <c r="Y165" s="431" t="n">
        <f aca="false">Y161+Y156+Y151+Y146+Y141+Y136+Y131+Y126+Y121+Y116+Y111+Y106+Y102+Y99+Y96+Y93+Y90</f>
        <v>987</v>
      </c>
      <c r="Z165" s="432"/>
      <c r="AA165" s="207" t="e">
        <f aca="false">Z163+Z158+Z153+Z148+Z143+Z138+Z133+Z128+Z123+Z118+Z113+Z108+Z103+Z100+Z97+Z94+Z91</f>
        <v>#VALUE!</v>
      </c>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8"/>
      <c r="AY165" s="428"/>
      <c r="AZ165" s="428"/>
      <c r="BA165" s="428"/>
      <c r="BB165" s="428"/>
      <c r="BC165" s="428"/>
      <c r="BD165" s="428"/>
      <c r="BE165" s="428"/>
      <c r="BF165" s="428"/>
      <c r="BG165" s="428"/>
      <c r="BH165" s="428"/>
      <c r="BI165" s="428"/>
      <c r="BJ165" s="428"/>
      <c r="BK165" s="428"/>
      <c r="BL165" s="428"/>
      <c r="BM165" s="428"/>
      <c r="BN165" s="428"/>
      <c r="BO165" s="428"/>
      <c r="BP165" s="428"/>
      <c r="BQ165" s="428"/>
      <c r="BR165" s="428"/>
      <c r="BS165" s="428"/>
      <c r="BT165" s="428"/>
      <c r="BU165" s="428"/>
      <c r="BV165" s="428"/>
      <c r="BW165" s="428"/>
      <c r="BX165" s="428"/>
      <c r="BY165" s="428"/>
      <c r="BZ165" s="428"/>
      <c r="CA165" s="428"/>
      <c r="CB165" s="428"/>
      <c r="CC165" s="428"/>
      <c r="CD165" s="428"/>
      <c r="CE165" s="428"/>
      <c r="CF165" s="428"/>
      <c r="CG165" s="428"/>
      <c r="CH165" s="428"/>
      <c r="CI165" s="428"/>
      <c r="CJ165" s="428"/>
      <c r="CK165" s="428"/>
      <c r="CL165" s="428"/>
      <c r="CM165" s="428"/>
      <c r="CN165" s="428"/>
      <c r="CO165" s="428"/>
      <c r="CP165" s="428"/>
      <c r="CQ165" s="428"/>
      <c r="CR165" s="428"/>
      <c r="CS165" s="428"/>
      <c r="CT165" s="428"/>
      <c r="CU165" s="428"/>
      <c r="CV165" s="428"/>
      <c r="CW165" s="428"/>
      <c r="CX165" s="428"/>
      <c r="CY165" s="428"/>
      <c r="CZ165" s="428"/>
      <c r="DA165" s="428"/>
      <c r="DB165" s="428"/>
      <c r="DC165" s="428"/>
      <c r="DD165" s="428"/>
      <c r="DE165" s="428"/>
      <c r="DF165" s="428"/>
      <c r="DG165" s="428"/>
      <c r="DH165" s="428"/>
      <c r="DI165" s="428"/>
      <c r="DJ165" s="428"/>
      <c r="DK165" s="428"/>
      <c r="DL165" s="428"/>
      <c r="DM165" s="428"/>
      <c r="DN165" s="428"/>
      <c r="DO165" s="428"/>
      <c r="DP165" s="428"/>
      <c r="DQ165" s="428"/>
      <c r="DR165" s="428"/>
      <c r="DS165" s="428"/>
      <c r="DT165" s="428"/>
      <c r="DU165" s="428"/>
      <c r="DV165" s="428"/>
      <c r="DW165" s="428"/>
      <c r="DX165" s="428"/>
      <c r="DY165" s="428"/>
      <c r="DZ165" s="428"/>
      <c r="EA165" s="428"/>
      <c r="EB165" s="428"/>
      <c r="EC165" s="428"/>
      <c r="ED165" s="428"/>
      <c r="EE165" s="428"/>
      <c r="EF165" s="428"/>
      <c r="EG165" s="428"/>
      <c r="EH165" s="428"/>
      <c r="EI165" s="428"/>
      <c r="EJ165" s="428"/>
      <c r="EK165" s="428"/>
      <c r="EL165" s="428"/>
      <c r="EM165" s="428"/>
      <c r="EN165" s="428"/>
      <c r="EO165" s="428"/>
      <c r="EP165" s="428"/>
      <c r="EQ165" s="428"/>
      <c r="ER165" s="428"/>
      <c r="ES165" s="428"/>
      <c r="ET165" s="428"/>
      <c r="EU165" s="428"/>
      <c r="EV165" s="428"/>
      <c r="EW165" s="428"/>
      <c r="EX165" s="428"/>
      <c r="EY165" s="428"/>
      <c r="EZ165" s="428"/>
      <c r="FA165" s="428"/>
      <c r="FB165" s="428"/>
      <c r="FC165" s="428"/>
      <c r="FD165" s="428"/>
      <c r="FE165" s="428"/>
      <c r="FF165" s="428"/>
      <c r="FG165" s="428"/>
      <c r="FH165" s="428"/>
      <c r="FI165" s="428"/>
      <c r="FJ165" s="428"/>
      <c r="FK165" s="428"/>
      <c r="FL165" s="428"/>
      <c r="FM165" s="428"/>
      <c r="FN165" s="428"/>
      <c r="FO165" s="428"/>
      <c r="FP165" s="428"/>
      <c r="FQ165" s="428"/>
      <c r="FR165" s="428"/>
      <c r="FS165" s="428"/>
      <c r="FT165" s="428"/>
      <c r="FU165" s="428"/>
      <c r="FV165" s="428"/>
      <c r="FW165" s="428"/>
      <c r="FX165" s="428"/>
      <c r="FY165" s="428"/>
      <c r="FZ165" s="428"/>
      <c r="GA165" s="428"/>
      <c r="GB165" s="428"/>
      <c r="GC165" s="428"/>
      <c r="GD165" s="428"/>
      <c r="GE165" s="428"/>
      <c r="GF165" s="428"/>
      <c r="GG165" s="428"/>
      <c r="GH165" s="428"/>
      <c r="GI165" s="428"/>
      <c r="GJ165" s="428"/>
      <c r="GK165" s="428"/>
      <c r="GL165" s="428"/>
      <c r="GM165" s="428"/>
      <c r="GN165" s="428"/>
      <c r="GO165" s="428"/>
      <c r="GP165" s="428"/>
      <c r="GQ165" s="428"/>
      <c r="GR165" s="428"/>
      <c r="GS165" s="428"/>
      <c r="GT165" s="428"/>
      <c r="GU165" s="428"/>
      <c r="GV165" s="428"/>
      <c r="GW165" s="428"/>
      <c r="GX165" s="428"/>
      <c r="GY165" s="428"/>
      <c r="GZ165" s="428"/>
      <c r="HA165" s="428"/>
      <c r="HB165" s="428"/>
      <c r="HC165" s="428"/>
      <c r="HD165" s="428"/>
      <c r="HE165" s="428"/>
      <c r="HF165" s="428"/>
      <c r="HG165" s="428"/>
      <c r="HH165" s="428"/>
      <c r="HI165" s="428"/>
      <c r="HJ165" s="428"/>
      <c r="HK165" s="428"/>
      <c r="HL165" s="428"/>
      <c r="HM165" s="428"/>
      <c r="HN165" s="428"/>
      <c r="HO165" s="428"/>
      <c r="HP165" s="428"/>
      <c r="HQ165" s="428"/>
      <c r="HR165" s="428"/>
      <c r="HS165" s="428"/>
      <c r="HT165" s="428"/>
      <c r="HU165" s="428"/>
      <c r="HV165" s="428"/>
      <c r="HW165" s="428"/>
      <c r="HX165" s="428"/>
      <c r="HY165" s="428"/>
      <c r="HZ165" s="428"/>
      <c r="IA165" s="428"/>
      <c r="IB165" s="428"/>
      <c r="IC165" s="428"/>
      <c r="ID165" s="428"/>
      <c r="IE165" s="428"/>
      <c r="IF165" s="428"/>
      <c r="IG165" s="428"/>
      <c r="IH165" s="428"/>
      <c r="II165" s="428"/>
      <c r="IJ165" s="428"/>
      <c r="IK165" s="428"/>
      <c r="IL165" s="428"/>
      <c r="IM165" s="428"/>
      <c r="IN165" s="428"/>
      <c r="IO165" s="428"/>
      <c r="IP165" s="428"/>
      <c r="IQ165" s="428"/>
      <c r="IR165" s="428"/>
      <c r="IS165" s="428"/>
      <c r="IT165" s="428"/>
      <c r="IU165" s="428"/>
      <c r="IV165" s="428"/>
      <c r="IW165" s="428"/>
    </row>
    <row r="166" customFormat="false" ht="12.75" hidden="false" customHeight="false" outlineLevel="0" collapsed="false">
      <c r="A166" s="433" t="s">
        <v>143</v>
      </c>
      <c r="B166" s="434" t="n">
        <f aca="false">B165-B164</f>
        <v>138</v>
      </c>
      <c r="C166" s="434" t="n">
        <f aca="false">C165-C164</f>
        <v>113</v>
      </c>
      <c r="D166" s="434" t="n">
        <f aca="false">D165-D164</f>
        <v>95</v>
      </c>
      <c r="E166" s="434" t="n">
        <f aca="false">E165-E164</f>
        <v>95</v>
      </c>
      <c r="F166" s="434" t="n">
        <f aca="false">F165-F164</f>
        <v>105</v>
      </c>
      <c r="G166" s="434" t="n">
        <f aca="false">G165-G164</f>
        <v>121</v>
      </c>
      <c r="H166" s="434" t="n">
        <f aca="false">H165-H164</f>
        <v>152</v>
      </c>
      <c r="I166" s="434" t="n">
        <f aca="false">I165-I164</f>
        <v>174</v>
      </c>
      <c r="J166" s="434" t="n">
        <f aca="false">J165-J164</f>
        <v>124</v>
      </c>
      <c r="K166" s="434" t="n">
        <f aca="false">K165-K164</f>
        <v>137</v>
      </c>
      <c r="L166" s="434" t="n">
        <f aca="false">L165-L164</f>
        <v>211</v>
      </c>
      <c r="M166" s="434" t="n">
        <f aca="false">M165-M164</f>
        <v>259</v>
      </c>
      <c r="N166" s="434" t="n">
        <f aca="false">N165-N164</f>
        <v>215</v>
      </c>
      <c r="O166" s="434" t="n">
        <f aca="false">O165-O164</f>
        <v>239</v>
      </c>
      <c r="P166" s="434" t="n">
        <f aca="false">P165-P164</f>
        <v>252</v>
      </c>
      <c r="Q166" s="434" t="n">
        <f aca="false">Q165-Q164</f>
        <v>247</v>
      </c>
      <c r="R166" s="434" t="n">
        <f aca="false">R165-R164</f>
        <v>252</v>
      </c>
      <c r="S166" s="434" t="n">
        <f aca="false">S165-S164</f>
        <v>133</v>
      </c>
      <c r="T166" s="434" t="n">
        <f aca="false">T165-T164</f>
        <v>188</v>
      </c>
      <c r="U166" s="434" t="n">
        <f aca="false">U165-U164</f>
        <v>236</v>
      </c>
      <c r="V166" s="434" t="n">
        <f aca="false">V165-V164</f>
        <v>175</v>
      </c>
      <c r="W166" s="434" t="n">
        <f aca="false">W165-W164</f>
        <v>167</v>
      </c>
      <c r="X166" s="434" t="n">
        <f aca="false">X165-X164</f>
        <v>146</v>
      </c>
      <c r="Y166" s="435" t="n">
        <f aca="false">Y165-Y164</f>
        <v>68</v>
      </c>
      <c r="Z166" s="436" t="n">
        <f aca="false">SUM(B166:Y166)</f>
        <v>4042</v>
      </c>
    </row>
    <row r="167" customFormat="false" ht="32.25" hidden="false" customHeight="true" outlineLevel="0" collapsed="false">
      <c r="A167" s="437" t="s">
        <v>144</v>
      </c>
      <c r="B167" s="438" t="n">
        <f aca="false">B58</f>
        <v>9</v>
      </c>
      <c r="C167" s="438" t="n">
        <f aca="false">C58</f>
        <v>-1</v>
      </c>
      <c r="D167" s="438" t="n">
        <f aca="false">D58</f>
        <v>4</v>
      </c>
      <c r="E167" s="438" t="n">
        <f aca="false">E58</f>
        <v>6</v>
      </c>
      <c r="F167" s="438" t="n">
        <f aca="false">F58</f>
        <v>3</v>
      </c>
      <c r="G167" s="438" t="n">
        <f aca="false">G58</f>
        <v>0</v>
      </c>
      <c r="H167" s="438" t="n">
        <f aca="false">H58</f>
        <v>0</v>
      </c>
      <c r="I167" s="438" t="n">
        <f aca="false">I58</f>
        <v>31</v>
      </c>
      <c r="J167" s="438" t="n">
        <f aca="false">J58</f>
        <v>-3</v>
      </c>
      <c r="K167" s="438" t="n">
        <f aca="false">K58</f>
        <v>-1</v>
      </c>
      <c r="L167" s="438" t="n">
        <f aca="false">L58</f>
        <v>-1</v>
      </c>
      <c r="M167" s="438" t="n">
        <f aca="false">M58</f>
        <v>-2</v>
      </c>
      <c r="N167" s="438" t="n">
        <f aca="false">N58</f>
        <v>-2</v>
      </c>
      <c r="O167" s="438" t="n">
        <f aca="false">O58</f>
        <v>-2</v>
      </c>
      <c r="P167" s="438" t="n">
        <f aca="false">P58</f>
        <v>-1</v>
      </c>
      <c r="Q167" s="438" t="n">
        <f aca="false">Q58</f>
        <v>2</v>
      </c>
      <c r="R167" s="438" t="n">
        <f aca="false">R58</f>
        <v>-1</v>
      </c>
      <c r="S167" s="438" t="n">
        <f aca="false">S58</f>
        <v>1</v>
      </c>
      <c r="T167" s="438" t="n">
        <f aca="false">T58</f>
        <v>2</v>
      </c>
      <c r="U167" s="438" t="n">
        <f aca="false">U58</f>
        <v>-4</v>
      </c>
      <c r="V167" s="438" t="n">
        <f aca="false">V58</f>
        <v>-4</v>
      </c>
      <c r="W167" s="438" t="n">
        <f aca="false">W58</f>
        <v>-14</v>
      </c>
      <c r="X167" s="438" t="n">
        <f aca="false">X58</f>
        <v>-3</v>
      </c>
      <c r="Y167" s="439" t="n">
        <f aca="false">Y58</f>
        <v>10</v>
      </c>
      <c r="Z167" s="440" t="n">
        <f aca="false">SUM(B167:Y167)</f>
        <v>29</v>
      </c>
      <c r="AA167" s="441"/>
      <c r="AB167" s="442"/>
      <c r="AC167" s="442"/>
      <c r="AD167" s="442"/>
      <c r="AE167" s="442"/>
      <c r="AF167" s="442"/>
      <c r="AG167" s="442"/>
      <c r="AH167" s="442"/>
      <c r="AI167" s="442"/>
      <c r="AJ167" s="442"/>
      <c r="AK167" s="442"/>
      <c r="AL167" s="442"/>
      <c r="AM167" s="442"/>
      <c r="AN167" s="442"/>
      <c r="AO167" s="442"/>
      <c r="AP167" s="442"/>
      <c r="AQ167" s="442"/>
      <c r="AR167" s="442"/>
      <c r="AS167" s="442"/>
      <c r="AT167" s="442"/>
      <c r="AU167" s="442"/>
      <c r="AV167" s="442"/>
      <c r="AW167" s="442"/>
      <c r="AX167" s="442"/>
      <c r="AY167" s="442"/>
      <c r="AZ167" s="442"/>
      <c r="BA167" s="442"/>
      <c r="BB167" s="442"/>
      <c r="BC167" s="442"/>
      <c r="BD167" s="442"/>
      <c r="BE167" s="442"/>
      <c r="BF167" s="442"/>
      <c r="BG167" s="442"/>
      <c r="BH167" s="442"/>
      <c r="BI167" s="442"/>
      <c r="BJ167" s="442"/>
      <c r="BK167" s="442"/>
      <c r="BL167" s="442"/>
      <c r="BM167" s="442"/>
      <c r="BN167" s="442"/>
      <c r="BO167" s="442"/>
      <c r="BP167" s="442"/>
      <c r="BQ167" s="442"/>
      <c r="BR167" s="442"/>
      <c r="BS167" s="442"/>
      <c r="BT167" s="442"/>
      <c r="BU167" s="442"/>
      <c r="BV167" s="442"/>
      <c r="BW167" s="442"/>
      <c r="BX167" s="442"/>
      <c r="BY167" s="442"/>
      <c r="BZ167" s="442"/>
      <c r="CA167" s="442"/>
      <c r="CB167" s="442"/>
      <c r="CC167" s="442"/>
      <c r="CD167" s="442"/>
      <c r="CE167" s="442"/>
      <c r="CF167" s="442"/>
      <c r="CG167" s="442"/>
      <c r="CH167" s="442"/>
      <c r="CI167" s="442"/>
      <c r="CJ167" s="442"/>
      <c r="CK167" s="442"/>
      <c r="CL167" s="442"/>
      <c r="CM167" s="442"/>
      <c r="CN167" s="442"/>
      <c r="CO167" s="442"/>
      <c r="CP167" s="442"/>
      <c r="CQ167" s="442"/>
      <c r="CR167" s="442"/>
      <c r="CS167" s="442"/>
      <c r="CT167" s="442"/>
      <c r="CU167" s="442"/>
      <c r="CV167" s="442"/>
      <c r="CW167" s="442"/>
      <c r="CX167" s="442"/>
      <c r="CY167" s="442"/>
      <c r="CZ167" s="442"/>
      <c r="DA167" s="442"/>
      <c r="DB167" s="442"/>
      <c r="DC167" s="442"/>
      <c r="DD167" s="442"/>
      <c r="DE167" s="442"/>
      <c r="DF167" s="442"/>
      <c r="DG167" s="442"/>
      <c r="DH167" s="442"/>
      <c r="DI167" s="442"/>
      <c r="DJ167" s="442"/>
      <c r="DK167" s="442"/>
      <c r="DL167" s="442"/>
      <c r="DM167" s="442"/>
      <c r="DN167" s="442"/>
      <c r="DO167" s="442"/>
      <c r="DP167" s="442"/>
      <c r="DQ167" s="442"/>
      <c r="DR167" s="442"/>
      <c r="DS167" s="442"/>
      <c r="DT167" s="442"/>
      <c r="DU167" s="442"/>
      <c r="DV167" s="442"/>
      <c r="DW167" s="442"/>
      <c r="DX167" s="442"/>
      <c r="DY167" s="442"/>
      <c r="DZ167" s="442"/>
      <c r="EA167" s="442"/>
      <c r="EB167" s="442"/>
      <c r="EC167" s="442"/>
      <c r="ED167" s="442"/>
      <c r="EE167" s="442"/>
      <c r="EF167" s="442"/>
      <c r="EG167" s="442"/>
      <c r="EH167" s="442"/>
      <c r="EI167" s="442"/>
      <c r="EJ167" s="442"/>
      <c r="EK167" s="442"/>
      <c r="EL167" s="442"/>
      <c r="EM167" s="442"/>
      <c r="EN167" s="442"/>
      <c r="EO167" s="442"/>
      <c r="EP167" s="442"/>
      <c r="EQ167" s="442"/>
      <c r="ER167" s="442"/>
      <c r="ES167" s="442"/>
      <c r="ET167" s="442"/>
      <c r="EU167" s="442"/>
      <c r="EV167" s="442"/>
      <c r="EW167" s="442"/>
      <c r="EX167" s="442"/>
      <c r="EY167" s="442"/>
      <c r="EZ167" s="442"/>
      <c r="FA167" s="442"/>
      <c r="FB167" s="442"/>
      <c r="FC167" s="442"/>
      <c r="FD167" s="442"/>
      <c r="FE167" s="442"/>
      <c r="FF167" s="442"/>
      <c r="FG167" s="442"/>
      <c r="FH167" s="442"/>
      <c r="FI167" s="442"/>
      <c r="FJ167" s="442"/>
      <c r="FK167" s="442"/>
      <c r="FL167" s="442"/>
      <c r="FM167" s="442"/>
      <c r="FN167" s="442"/>
      <c r="FO167" s="442"/>
      <c r="FP167" s="442"/>
      <c r="FQ167" s="442"/>
      <c r="FR167" s="442"/>
      <c r="FS167" s="442"/>
      <c r="FT167" s="442"/>
      <c r="FU167" s="442"/>
      <c r="FV167" s="442"/>
      <c r="FW167" s="442"/>
      <c r="FX167" s="442"/>
      <c r="FY167" s="442"/>
      <c r="FZ167" s="442"/>
      <c r="GA167" s="442"/>
      <c r="GB167" s="442"/>
      <c r="GC167" s="442"/>
      <c r="GD167" s="442"/>
      <c r="GE167" s="442"/>
      <c r="GF167" s="442"/>
      <c r="GG167" s="442"/>
      <c r="GH167" s="442"/>
      <c r="GI167" s="442"/>
      <c r="GJ167" s="442"/>
      <c r="GK167" s="442"/>
      <c r="GL167" s="442"/>
      <c r="GM167" s="442"/>
      <c r="GN167" s="442"/>
      <c r="GO167" s="442"/>
      <c r="GP167" s="442"/>
      <c r="GQ167" s="442"/>
      <c r="GR167" s="442"/>
      <c r="GS167" s="442"/>
      <c r="GT167" s="442"/>
      <c r="GU167" s="442"/>
      <c r="GV167" s="442"/>
      <c r="GW167" s="442"/>
      <c r="GX167" s="442"/>
      <c r="GY167" s="442"/>
      <c r="GZ167" s="442"/>
      <c r="HA167" s="442"/>
      <c r="HB167" s="442"/>
      <c r="HC167" s="442"/>
      <c r="HD167" s="442"/>
      <c r="HE167" s="442"/>
      <c r="HF167" s="442"/>
      <c r="HG167" s="442"/>
      <c r="HH167" s="442"/>
      <c r="HI167" s="442"/>
      <c r="HJ167" s="442"/>
      <c r="HK167" s="442"/>
      <c r="HL167" s="442"/>
      <c r="HM167" s="442"/>
      <c r="HN167" s="442"/>
      <c r="HO167" s="442"/>
      <c r="HP167" s="442"/>
      <c r="HQ167" s="442"/>
      <c r="HR167" s="442"/>
      <c r="HS167" s="442"/>
      <c r="HT167" s="442"/>
      <c r="HU167" s="442"/>
      <c r="HV167" s="442"/>
      <c r="HW167" s="442"/>
      <c r="HX167" s="442"/>
      <c r="HY167" s="442"/>
      <c r="HZ167" s="442"/>
      <c r="IA167" s="442"/>
      <c r="IB167" s="442"/>
      <c r="IC167" s="442"/>
      <c r="ID167" s="442"/>
      <c r="IE167" s="442"/>
      <c r="IF167" s="442"/>
      <c r="IG167" s="442"/>
      <c r="IH167" s="442"/>
      <c r="II167" s="442"/>
      <c r="IJ167" s="442"/>
      <c r="IK167" s="442"/>
      <c r="IL167" s="442"/>
      <c r="IM167" s="442"/>
      <c r="IN167" s="442"/>
      <c r="IO167" s="442"/>
      <c r="IP167" s="442"/>
      <c r="IQ167" s="442"/>
      <c r="IR167" s="442"/>
      <c r="IS167" s="442"/>
      <c r="IT167" s="442"/>
      <c r="IU167" s="442"/>
      <c r="IV167" s="442"/>
      <c r="IW167" s="442"/>
    </row>
    <row r="168" customFormat="false" ht="13.5" hidden="true" customHeight="false" outlineLevel="0" collapsed="false">
      <c r="A168" s="443" t="s">
        <v>145</v>
      </c>
      <c r="B168" s="444" t="n">
        <f aca="false">B167+B166</f>
        <v>147</v>
      </c>
      <c r="C168" s="444" t="n">
        <f aca="false">C167+C166</f>
        <v>112</v>
      </c>
      <c r="D168" s="444" t="n">
        <f aca="false">D167+D166</f>
        <v>99</v>
      </c>
      <c r="E168" s="444" t="n">
        <f aca="false">E167+E166</f>
        <v>101</v>
      </c>
      <c r="F168" s="444" t="n">
        <f aca="false">F167+F166</f>
        <v>108</v>
      </c>
      <c r="G168" s="444" t="n">
        <f aca="false">G167+G166</f>
        <v>121</v>
      </c>
      <c r="H168" s="444" t="n">
        <f aca="false">H167+H166</f>
        <v>152</v>
      </c>
      <c r="I168" s="444" t="n">
        <f aca="false">I167+I166</f>
        <v>205</v>
      </c>
      <c r="J168" s="444" t="n">
        <f aca="false">J167+J166</f>
        <v>121</v>
      </c>
      <c r="K168" s="444" t="n">
        <f aca="false">K167+K166</f>
        <v>136</v>
      </c>
      <c r="L168" s="444" t="n">
        <f aca="false">L167+L166</f>
        <v>210</v>
      </c>
      <c r="M168" s="444" t="n">
        <f aca="false">M167+M166</f>
        <v>257</v>
      </c>
      <c r="N168" s="444" t="n">
        <f aca="false">N167+N166</f>
        <v>213</v>
      </c>
      <c r="O168" s="444" t="n">
        <f aca="false">O167+O166</f>
        <v>237</v>
      </c>
      <c r="P168" s="444" t="n">
        <f aca="false">P167+P166</f>
        <v>251</v>
      </c>
      <c r="Q168" s="444" t="n">
        <f aca="false">Q167+Q166</f>
        <v>249</v>
      </c>
      <c r="R168" s="444" t="n">
        <f aca="false">R167+R166</f>
        <v>251</v>
      </c>
      <c r="S168" s="444" t="n">
        <f aca="false">S167+S166</f>
        <v>134</v>
      </c>
      <c r="T168" s="444" t="n">
        <f aca="false">T167+T166</f>
        <v>190</v>
      </c>
      <c r="U168" s="444" t="n">
        <f aca="false">U167+U166</f>
        <v>232</v>
      </c>
      <c r="V168" s="444" t="n">
        <f aca="false">V167+V166</f>
        <v>171</v>
      </c>
      <c r="W168" s="444" t="n">
        <f aca="false">W167+W166</f>
        <v>153</v>
      </c>
      <c r="X168" s="444" t="n">
        <f aca="false">X167+X166</f>
        <v>143</v>
      </c>
      <c r="Y168" s="444" t="n">
        <f aca="false">Y167+Y166</f>
        <v>78</v>
      </c>
      <c r="Z168" s="445" t="n">
        <f aca="false">SUM(B168:Y168)</f>
        <v>4071</v>
      </c>
    </row>
    <row r="169" customFormat="false" ht="13.5" hidden="false" customHeight="false" outlineLevel="0" collapsed="false">
      <c r="A169" s="446"/>
      <c r="B169" s="447"/>
      <c r="C169" s="447"/>
      <c r="D169" s="447"/>
      <c r="E169" s="447"/>
      <c r="F169" s="447"/>
      <c r="G169" s="447"/>
      <c r="H169" s="447"/>
      <c r="I169" s="447"/>
      <c r="J169" s="447"/>
      <c r="K169" s="447"/>
      <c r="L169" s="447"/>
      <c r="M169" s="447"/>
      <c r="N169" s="447"/>
      <c r="O169" s="447"/>
      <c r="P169" s="447"/>
      <c r="Q169" s="447"/>
      <c r="R169" s="447"/>
      <c r="S169" s="447"/>
      <c r="T169" s="447"/>
      <c r="U169" s="447"/>
      <c r="V169" s="447"/>
      <c r="W169" s="447"/>
      <c r="X169" s="447"/>
      <c r="Y169" s="447"/>
      <c r="Z169" s="445" t="n">
        <f aca="false">Z166+Z167</f>
        <v>4071</v>
      </c>
      <c r="AA169" s="207" t="s">
        <v>146</v>
      </c>
    </row>
    <row r="170" customFormat="false" ht="43.5" hidden="false" customHeight="true" outlineLevel="0" collapsed="false">
      <c r="A170" s="448" t="s">
        <v>147</v>
      </c>
      <c r="B170" s="449"/>
      <c r="C170" s="450"/>
      <c r="D170" s="450"/>
      <c r="E170" s="450"/>
      <c r="F170" s="450"/>
      <c r="G170" s="450"/>
      <c r="H170" s="451"/>
      <c r="I170" s="451"/>
      <c r="J170" s="451"/>
      <c r="K170" s="451"/>
      <c r="L170" s="451"/>
      <c r="M170" s="451"/>
      <c r="N170" s="451"/>
      <c r="O170" s="451"/>
      <c r="P170" s="451"/>
      <c r="Q170" s="451"/>
      <c r="R170" s="451"/>
      <c r="S170" s="451"/>
      <c r="T170" s="451"/>
      <c r="U170" s="451"/>
      <c r="V170" s="451"/>
      <c r="W170" s="451"/>
      <c r="X170" s="451"/>
      <c r="Y170" s="451"/>
      <c r="Z170" s="452"/>
    </row>
    <row r="171" customFormat="false" ht="28.5" hidden="false" customHeight="true" outlineLevel="0" collapsed="false">
      <c r="A171" s="453" t="s">
        <v>148</v>
      </c>
      <c r="B171" s="4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179</v>
      </c>
      <c r="C171" s="4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185</v>
      </c>
      <c r="D171" s="4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197</v>
      </c>
      <c r="E171" s="4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197</v>
      </c>
      <c r="F171" s="4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197</v>
      </c>
      <c r="G171" s="4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203</v>
      </c>
      <c r="H171" s="4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208</v>
      </c>
      <c r="I171" s="4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245</v>
      </c>
      <c r="J171" s="4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195</v>
      </c>
      <c r="K171" s="4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208</v>
      </c>
      <c r="L171" s="4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231</v>
      </c>
      <c r="M171" s="4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176</v>
      </c>
      <c r="N171" s="4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235</v>
      </c>
      <c r="O171" s="4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259</v>
      </c>
      <c r="P171" s="4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272</v>
      </c>
      <c r="Q171" s="4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164</v>
      </c>
      <c r="R171" s="4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272</v>
      </c>
      <c r="S171" s="4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223</v>
      </c>
      <c r="T171" s="4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179</v>
      </c>
      <c r="U171" s="4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202</v>
      </c>
      <c r="V171" s="4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227</v>
      </c>
      <c r="W171" s="454"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179</v>
      </c>
      <c r="X171" s="4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187</v>
      </c>
      <c r="Y171" s="4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109</v>
      </c>
      <c r="Z171" s="428"/>
    </row>
    <row r="172" customFormat="false" ht="28.5" hidden="false" customHeight="true" outlineLevel="0" collapsed="false">
      <c r="A172" s="456" t="s">
        <v>149</v>
      </c>
      <c r="B172" s="4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109</v>
      </c>
      <c r="C172" s="4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213</v>
      </c>
      <c r="H172" s="4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207</v>
      </c>
      <c r="J172" s="4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147</v>
      </c>
      <c r="M172" s="4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147</v>
      </c>
      <c r="N172" s="4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156</v>
      </c>
      <c r="P172" s="4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156</v>
      </c>
      <c r="Q172" s="4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159</v>
      </c>
      <c r="R172" s="4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159</v>
      </c>
      <c r="S172" s="4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127</v>
      </c>
      <c r="T172" s="4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86</v>
      </c>
      <c r="U172" s="4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85</v>
      </c>
      <c r="V172" s="4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151</v>
      </c>
      <c r="W172" s="4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156</v>
      </c>
      <c r="X172" s="4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176</v>
      </c>
      <c r="Y172" s="4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131</v>
      </c>
      <c r="Z172" s="428"/>
    </row>
    <row r="173" customFormat="false" ht="12.75" hidden="true" customHeight="false" outlineLevel="0" collapsed="false">
      <c r="A173" s="459" t="s">
        <v>150</v>
      </c>
      <c r="B173" s="460" t="e">
        <f aca="false">B22+B23+#REF!</f>
        <v>#REF!</v>
      </c>
      <c r="C173" s="460" t="e">
        <f aca="false">C22+C23+#REF!</f>
        <v>#REF!</v>
      </c>
      <c r="D173" s="460" t="e">
        <f aca="false">D22+D23+#REF!</f>
        <v>#REF!</v>
      </c>
      <c r="E173" s="460" t="e">
        <f aca="false">E22+E23+#REF!</f>
        <v>#REF!</v>
      </c>
      <c r="F173" s="460" t="e">
        <f aca="false">F22+F23+#REF!</f>
        <v>#REF!</v>
      </c>
      <c r="G173" s="460" t="e">
        <f aca="false">G22+G23+#REF!</f>
        <v>#REF!</v>
      </c>
      <c r="H173" s="460" t="e">
        <f aca="false">H22+H23+#REF!</f>
        <v>#REF!</v>
      </c>
      <c r="I173" s="460" t="e">
        <f aca="false">I22+I23+#REF!</f>
        <v>#REF!</v>
      </c>
      <c r="J173" s="460" t="e">
        <f aca="false">J22+J23+#REF!</f>
        <v>#REF!</v>
      </c>
      <c r="K173" s="460" t="e">
        <f aca="false">K22+K23+#REF!</f>
        <v>#REF!</v>
      </c>
      <c r="L173" s="460" t="e">
        <f aca="false">L22+L23+#REF!</f>
        <v>#REF!</v>
      </c>
      <c r="M173" s="460" t="e">
        <f aca="false">M22+M23+#REF!</f>
        <v>#REF!</v>
      </c>
      <c r="N173" s="460" t="e">
        <f aca="false">N22+N23+#REF!</f>
        <v>#REF!</v>
      </c>
      <c r="O173" s="460" t="e">
        <f aca="false">O22+O23+#REF!</f>
        <v>#REF!</v>
      </c>
      <c r="P173" s="460" t="e">
        <f aca="false">P22+P23+#REF!</f>
        <v>#REF!</v>
      </c>
      <c r="Q173" s="460" t="e">
        <f aca="false">Q22+Q23+#REF!</f>
        <v>#REF!</v>
      </c>
      <c r="R173" s="460" t="e">
        <f aca="false">R22+R23+#REF!</f>
        <v>#REF!</v>
      </c>
      <c r="S173" s="460" t="e">
        <f aca="false">S22+S23+#REF!</f>
        <v>#REF!</v>
      </c>
      <c r="T173" s="460" t="e">
        <f aca="false">T22+T23+#REF!</f>
        <v>#REF!</v>
      </c>
      <c r="U173" s="460" t="e">
        <f aca="false">U22+U23+#REF!</f>
        <v>#REF!</v>
      </c>
      <c r="V173" s="460" t="e">
        <f aca="false">V22+V23+#REF!</f>
        <v>#REF!</v>
      </c>
      <c r="W173" s="460" t="e">
        <f aca="false">W22+W23+#REF!</f>
        <v>#REF!</v>
      </c>
      <c r="X173" s="460" t="e">
        <f aca="false">X22+X23+#REF!</f>
        <v>#REF!</v>
      </c>
      <c r="Y173" s="461" t="e">
        <f aca="false">Y22+Y23+#REF!</f>
        <v>#REF!</v>
      </c>
      <c r="Z173" s="432"/>
    </row>
    <row r="174" customFormat="false" ht="12.75" hidden="false" customHeight="false" outlineLevel="0" collapsed="false">
      <c r="B174" s="460"/>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28"/>
    </row>
    <row r="175" customFormat="false" ht="12.75" hidden="false" customHeight="false" outlineLevel="0" collapsed="false">
      <c r="B175" s="462" t="s">
        <v>151</v>
      </c>
      <c r="C175" s="463"/>
      <c r="D175" s="463"/>
      <c r="E175" s="463"/>
      <c r="F175" s="463"/>
      <c r="G175" s="464"/>
      <c r="H175" s="465" t="s">
        <v>152</v>
      </c>
      <c r="I175" s="466"/>
      <c r="J175" s="466"/>
      <c r="K175" s="467" t="e">
        <f aca="false">Z88</f>
        <v>#VALUE!</v>
      </c>
      <c r="L175" s="468"/>
      <c r="M175" s="468"/>
      <c r="N175" s="468"/>
      <c r="O175" s="468"/>
      <c r="P175" s="469"/>
      <c r="AA175" s="0"/>
    </row>
    <row r="176" customFormat="false" ht="12.75" hidden="false" customHeight="false" outlineLevel="0" collapsed="false">
      <c r="B176" s="470" t="s">
        <v>153</v>
      </c>
      <c r="C176" s="209"/>
      <c r="D176" s="209"/>
      <c r="E176" s="209"/>
      <c r="F176" s="209"/>
      <c r="G176" s="209"/>
      <c r="H176" s="471" t="s">
        <v>154</v>
      </c>
      <c r="I176" s="472"/>
      <c r="J176" s="472"/>
      <c r="K176" s="473" t="n">
        <v>524</v>
      </c>
      <c r="L176" s="209" t="s">
        <v>155</v>
      </c>
      <c r="M176" s="209"/>
      <c r="N176" s="209"/>
      <c r="O176" s="209"/>
      <c r="P176" s="474"/>
    </row>
    <row r="177" customFormat="false" ht="12.75" hidden="false" customHeight="false" outlineLevel="0" collapsed="false">
      <c r="B177" s="470" t="s">
        <v>156</v>
      </c>
      <c r="C177" s="209"/>
      <c r="D177" s="209"/>
      <c r="E177" s="209"/>
      <c r="F177" s="209"/>
      <c r="G177" s="209"/>
      <c r="H177" s="209"/>
      <c r="I177" s="209"/>
      <c r="J177" s="209"/>
      <c r="K177" s="209"/>
      <c r="L177" s="209"/>
      <c r="M177" s="209"/>
      <c r="N177" s="209"/>
      <c r="O177" s="209"/>
      <c r="P177" s="474"/>
    </row>
    <row r="178" customFormat="false" ht="12.75" hidden="false" customHeight="false" outlineLevel="0" collapsed="false">
      <c r="B178" s="470" t="s">
        <v>157</v>
      </c>
      <c r="C178" s="209"/>
      <c r="D178" s="209"/>
      <c r="E178" s="209"/>
      <c r="F178" s="209"/>
      <c r="G178" s="209"/>
      <c r="H178" s="209"/>
      <c r="I178" s="209"/>
      <c r="J178" s="209"/>
      <c r="K178" s="209"/>
      <c r="L178" s="209"/>
      <c r="M178" s="209"/>
      <c r="N178" s="209"/>
      <c r="O178" s="209"/>
      <c r="P178" s="474"/>
    </row>
    <row r="179" customFormat="false" ht="12.75" hidden="false" customHeight="false" outlineLevel="0" collapsed="false">
      <c r="B179" s="470" t="s">
        <v>158</v>
      </c>
      <c r="C179" s="209"/>
      <c r="D179" s="209"/>
      <c r="E179" s="209"/>
      <c r="F179" s="209"/>
      <c r="G179" s="209"/>
      <c r="H179" s="209"/>
      <c r="I179" s="209"/>
      <c r="J179" s="209"/>
      <c r="K179" s="209"/>
      <c r="L179" s="209"/>
      <c r="M179" s="209"/>
      <c r="N179" s="209"/>
      <c r="O179" s="209"/>
      <c r="P179" s="474"/>
    </row>
    <row r="180" customFormat="false" ht="12.75" hidden="false" customHeight="false" outlineLevel="0" collapsed="false">
      <c r="B180" s="470" t="s">
        <v>159</v>
      </c>
      <c r="C180" s="209"/>
      <c r="D180" s="209"/>
      <c r="E180" s="209"/>
      <c r="F180" s="209"/>
      <c r="G180" s="209"/>
      <c r="H180" s="209"/>
      <c r="I180" s="209"/>
      <c r="J180" s="209"/>
      <c r="K180" s="209"/>
      <c r="L180" s="209"/>
      <c r="M180" s="209"/>
      <c r="N180" s="209"/>
      <c r="O180" s="209"/>
      <c r="P180" s="474"/>
    </row>
    <row r="181" customFormat="false" ht="12.75" hidden="false" customHeight="false" outlineLevel="0" collapsed="false">
      <c r="B181" s="475" t="s">
        <v>160</v>
      </c>
      <c r="C181" s="476"/>
      <c r="D181" s="209"/>
      <c r="E181" s="209"/>
      <c r="F181" s="209"/>
      <c r="G181" s="209"/>
      <c r="H181" s="209"/>
      <c r="I181" s="209"/>
      <c r="J181" s="209"/>
      <c r="K181" s="209"/>
      <c r="L181" s="209"/>
      <c r="M181" s="209"/>
      <c r="N181" s="209"/>
      <c r="O181" s="209"/>
      <c r="P181" s="474"/>
    </row>
    <row r="182" customFormat="false" ht="12.75" hidden="false" customHeight="false" outlineLevel="0" collapsed="false">
      <c r="B182" s="477" t="s">
        <v>161</v>
      </c>
      <c r="C182" s="209"/>
      <c r="D182" s="209"/>
      <c r="E182" s="209"/>
      <c r="F182" s="209"/>
      <c r="G182" s="209"/>
      <c r="H182" s="209"/>
      <c r="I182" s="209"/>
      <c r="J182" s="209"/>
      <c r="K182" s="209"/>
      <c r="L182" s="209"/>
      <c r="M182" s="209"/>
      <c r="N182" s="209"/>
      <c r="O182" s="209"/>
      <c r="P182" s="474"/>
    </row>
    <row r="183" customFormat="false" ht="12.75" hidden="false" customHeight="false" outlineLevel="0" collapsed="false">
      <c r="B183" s="478" t="s">
        <v>162</v>
      </c>
      <c r="C183" s="209"/>
      <c r="D183" s="209"/>
      <c r="E183" s="209"/>
      <c r="F183" s="209"/>
      <c r="G183" s="209"/>
      <c r="H183" s="209"/>
      <c r="I183" s="209"/>
      <c r="J183" s="209"/>
      <c r="K183" s="209"/>
      <c r="L183" s="209"/>
      <c r="M183" s="209"/>
      <c r="N183" s="209"/>
      <c r="O183" s="209"/>
      <c r="P183" s="474"/>
    </row>
    <row r="184" customFormat="false" ht="12.75" hidden="false" customHeight="false" outlineLevel="0" collapsed="false">
      <c r="B184" s="479"/>
      <c r="C184" s="480"/>
      <c r="D184" s="480"/>
      <c r="E184" s="480"/>
      <c r="F184" s="480"/>
      <c r="G184" s="480"/>
      <c r="H184" s="480"/>
      <c r="I184" s="480"/>
      <c r="J184" s="480"/>
      <c r="K184" s="480"/>
      <c r="L184" s="480"/>
      <c r="M184" s="480"/>
      <c r="N184" s="480"/>
      <c r="O184" s="480"/>
      <c r="P184" s="481"/>
    </row>
    <row r="185" customFormat="false" ht="12.75" hidden="false" customHeight="false" outlineLevel="0" collapsed="false">
      <c r="B185" s="482"/>
      <c r="C185" s="482"/>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row>
    <row r="198" customFormat="false" ht="12.75" hidden="false" customHeight="false" outlineLevel="0" collapsed="false">
      <c r="A198" s="483"/>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row>
    <row r="199" customFormat="false" ht="12.75" hidden="false" customHeight="false" outlineLevel="0" collapsed="false">
      <c r="A199" s="483"/>
    </row>
    <row r="200" customFormat="false" ht="12.75" hidden="false" customHeight="false" outlineLevel="0" collapsed="false">
      <c r="A200" s="483"/>
    </row>
    <row r="222" customFormat="false" ht="12.75" hidden="false" customHeight="false" outlineLevel="0" collapsed="false">
      <c r="E222" s="4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163</v>
      </c>
      <c r="E5" s="489" t="s">
        <v>164</v>
      </c>
    </row>
    <row r="6" customFormat="false" ht="12.75" hidden="false" customHeight="false" outlineLevel="0" collapsed="false">
      <c r="A6" s="485" t="s">
        <v>165</v>
      </c>
      <c r="C6" s="490" t="n">
        <v>1.455</v>
      </c>
      <c r="E6" s="485" t="s">
        <v>166</v>
      </c>
      <c r="G6" s="490" t="n">
        <v>1.515</v>
      </c>
    </row>
    <row r="7" customFormat="false" ht="12.75" hidden="false" customHeight="false" outlineLevel="0" collapsed="false">
      <c r="A7" s="485" t="s">
        <v>167</v>
      </c>
      <c r="C7" s="491" t="n">
        <f aca="false">J49</f>
        <v>2.09</v>
      </c>
      <c r="E7" s="485" t="s">
        <v>168</v>
      </c>
      <c r="G7" s="491" t="n">
        <f aca="false">K49</f>
        <v>1.96</v>
      </c>
    </row>
    <row r="8" customFormat="false" ht="12.75" hidden="false" customHeight="false" outlineLevel="0" collapsed="false">
      <c r="A8" s="485" t="s">
        <v>169</v>
      </c>
      <c r="C8" s="491" t="n">
        <f aca="false">J49</f>
        <v>2.09</v>
      </c>
    </row>
    <row r="10" customFormat="false" ht="12.75" hidden="false" customHeight="false" outlineLevel="0" collapsed="false">
      <c r="A10" s="485" t="s">
        <v>170</v>
      </c>
      <c r="C10" s="492"/>
      <c r="D10" s="492"/>
      <c r="E10" s="492"/>
      <c r="F10" s="492" t="s">
        <v>171</v>
      </c>
      <c r="G10" s="492" t="s">
        <v>172</v>
      </c>
    </row>
    <row r="11" customFormat="false" ht="12.75" hidden="false" customHeight="false" outlineLevel="0" collapsed="false">
      <c r="C11" s="493" t="s">
        <v>173</v>
      </c>
      <c r="D11" s="493" t="s">
        <v>174</v>
      </c>
      <c r="E11" s="493" t="s">
        <v>175</v>
      </c>
      <c r="F11" s="493" t="s">
        <v>176</v>
      </c>
      <c r="G11" s="493" t="s">
        <v>177</v>
      </c>
    </row>
    <row r="12" customFormat="false" ht="12.75" hidden="false" customHeight="false" outlineLevel="0" collapsed="false">
      <c r="B12" s="494" t="s">
        <v>178</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179</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180</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102</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181</v>
      </c>
      <c r="F17" s="497"/>
      <c r="G17" s="497"/>
      <c r="H17" s="497"/>
    </row>
    <row r="18" customFormat="false" ht="12.75" hidden="false" customHeight="false" outlineLevel="0" collapsed="false">
      <c r="B18" s="485" t="s">
        <v>182</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183</v>
      </c>
      <c r="J20" s="503"/>
      <c r="K20" s="503"/>
      <c r="L20" s="504"/>
    </row>
    <row r="21" customFormat="false" ht="12.75" hidden="false" customHeight="false" outlineLevel="0" collapsed="false">
      <c r="A21" s="485" t="s">
        <v>184</v>
      </c>
      <c r="E21" s="496"/>
      <c r="F21" s="497"/>
      <c r="I21" s="505" t="s">
        <v>185</v>
      </c>
      <c r="J21" s="506" t="s">
        <v>186</v>
      </c>
      <c r="K21" s="506"/>
      <c r="L21" s="507"/>
    </row>
    <row r="22" customFormat="false" ht="12.75" hidden="false" customHeight="false" outlineLevel="0" collapsed="false">
      <c r="B22" s="494" t="s">
        <v>187</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188</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189</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190</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191</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192</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82</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83</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102</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193</v>
      </c>
      <c r="H34" s="516"/>
    </row>
    <row r="35" customFormat="false" ht="27.75" hidden="false" customHeight="true" outlineLevel="0" collapsed="false">
      <c r="A35" s="517" t="s">
        <v>194</v>
      </c>
      <c r="H35" s="516"/>
    </row>
    <row r="36" customFormat="false" ht="12.75" hidden="false" customHeight="false" outlineLevel="0" collapsed="false">
      <c r="A36" s="489" t="s">
        <v>195</v>
      </c>
    </row>
    <row r="37" customFormat="false" ht="39.75" hidden="false" customHeight="true" outlineLevel="0" collapsed="false">
      <c r="A37" s="518" t="s">
        <v>196</v>
      </c>
      <c r="B37" s="519"/>
      <c r="C37" s="518" t="s">
        <v>197</v>
      </c>
      <c r="D37" s="519"/>
      <c r="E37" s="518" t="s">
        <v>198</v>
      </c>
      <c r="F37" s="519"/>
      <c r="G37" s="518" t="s">
        <v>199</v>
      </c>
      <c r="H37" s="518" t="s">
        <v>200</v>
      </c>
      <c r="I37" s="519"/>
      <c r="J37" s="518" t="s">
        <v>201</v>
      </c>
      <c r="K37" s="518" t="s">
        <v>202</v>
      </c>
    </row>
    <row r="38" customFormat="false" ht="12.75" hidden="false" customHeight="false" outlineLevel="0" collapsed="false">
      <c r="A38" s="488" t="s">
        <v>203</v>
      </c>
      <c r="B38" s="498" t="s">
        <v>204</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205</v>
      </c>
      <c r="B39" s="498" t="s">
        <v>206</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207</v>
      </c>
      <c r="B40" s="498" t="s">
        <v>208</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v>
      </c>
      <c r="B41" s="498" t="s">
        <v>208</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209</v>
      </c>
      <c r="B42" s="498" t="s">
        <v>210</v>
      </c>
      <c r="C42" s="520" t="n">
        <v>1.96</v>
      </c>
      <c r="E42" s="521" t="n">
        <v>56100</v>
      </c>
      <c r="G42" s="523" t="n">
        <v>0</v>
      </c>
      <c r="H42" s="523" t="n">
        <v>56100</v>
      </c>
      <c r="I42" s="524"/>
      <c r="J42" s="525" t="n">
        <f aca="false">30*G42*C42</f>
        <v>0</v>
      </c>
      <c r="K42" s="525" t="n">
        <f aca="false">30*H42*C42</f>
        <v>3298680</v>
      </c>
    </row>
    <row r="43" customFormat="false" ht="15" hidden="false" customHeight="false" outlineLevel="0" collapsed="false">
      <c r="A43" s="488" t="s">
        <v>211</v>
      </c>
      <c r="B43" s="498" t="s">
        <v>212</v>
      </c>
      <c r="C43" s="520"/>
      <c r="E43" s="521"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213</v>
      </c>
      <c r="J45" s="531" t="n">
        <f aca="false">J44/(G44*28)</f>
        <v>2.23928571428571</v>
      </c>
      <c r="K45" s="532" t="n">
        <f aca="false">K44/(H44*28)</f>
        <v>2.12938517179024</v>
      </c>
    </row>
    <row r="46" customFormat="false" ht="18.75" hidden="false" customHeight="true" outlineLevel="0" collapsed="false">
      <c r="H46" s="533" t="s">
        <v>214</v>
      </c>
      <c r="I46" s="0"/>
      <c r="J46" s="501" t="n">
        <v>0.05</v>
      </c>
      <c r="K46" s="501" t="n">
        <v>0</v>
      </c>
    </row>
    <row r="47" customFormat="false" ht="12.75" hidden="false" customHeight="false" outlineLevel="0" collapsed="false">
      <c r="H47" s="485" t="s">
        <v>215</v>
      </c>
      <c r="J47" s="534" t="n">
        <v>0.022</v>
      </c>
      <c r="K47" s="534" t="n">
        <v>0.022</v>
      </c>
    </row>
    <row r="48" customFormat="false" ht="15" hidden="false" customHeight="false" outlineLevel="0" collapsed="false">
      <c r="H48" s="485" t="s">
        <v>216</v>
      </c>
      <c r="J48" s="535" t="n">
        <v>0.0134</v>
      </c>
      <c r="K48" s="535" t="n">
        <v>0.0134</v>
      </c>
    </row>
    <row r="49" customFormat="false" ht="12.75" hidden="false" customHeight="false" outlineLevel="0" collapsed="false">
      <c r="H49" s="489" t="s">
        <v>217</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89" t="s">
        <v>218</v>
      </c>
    </row>
    <row r="52" customFormat="false" ht="12.75" hidden="false" customHeight="false" outlineLevel="0" collapsed="false">
      <c r="A52" s="537"/>
      <c r="G52" s="538"/>
      <c r="H52" s="538"/>
    </row>
    <row r="53" customFormat="false" ht="12.75" hidden="false" customHeight="false" outlineLevel="0" collapsed="false">
      <c r="A53" s="485" t="s">
        <v>219</v>
      </c>
      <c r="C53" s="533" t="s">
        <v>213</v>
      </c>
      <c r="E53" s="539" t="n">
        <v>2.1</v>
      </c>
      <c r="G53" s="496"/>
      <c r="H53" s="496"/>
    </row>
    <row r="54" customFormat="false" ht="12.75" hidden="false" customHeight="false" outlineLevel="0" collapsed="false">
      <c r="C54" s="485" t="s">
        <v>214</v>
      </c>
      <c r="D54" s="0"/>
      <c r="E54" s="540" t="n">
        <v>0.025</v>
      </c>
    </row>
    <row r="55" customFormat="false" ht="12.75" hidden="false" customHeight="false" outlineLevel="0" collapsed="false">
      <c r="C55" s="489" t="s">
        <v>217</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220</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221</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222</v>
      </c>
      <c r="C1" s="545" t="s">
        <v>223</v>
      </c>
      <c r="D1" s="545" t="s">
        <v>102</v>
      </c>
      <c r="E1" s="546" t="s">
        <v>6</v>
      </c>
      <c r="F1" s="545" t="s">
        <v>224</v>
      </c>
      <c r="G1" s="547" t="s">
        <v>225</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49</v>
      </c>
      <c r="B2" s="551"/>
      <c r="C2" s="551"/>
      <c r="D2" s="551"/>
      <c r="E2" s="552"/>
      <c r="F2" s="551"/>
      <c r="G2" s="553"/>
    </row>
    <row r="3" customFormat="false" ht="12" hidden="false" customHeight="false" outlineLevel="0" collapsed="false">
      <c r="A3" s="554" t="s">
        <v>226</v>
      </c>
      <c r="B3" s="555" t="n">
        <f aca="false">(F3+0.7)*E3</f>
        <v>443228.4</v>
      </c>
      <c r="C3" s="555" t="n">
        <f aca="false">6.8*0.75*E3</f>
        <v>109201.2</v>
      </c>
      <c r="D3" s="555" t="n">
        <f aca="false">C3+B3</f>
        <v>552429.6</v>
      </c>
      <c r="E3" s="556" t="n">
        <f aca="false">SUM(Preschedule!B59:Y59)</f>
        <v>21412</v>
      </c>
      <c r="F3" s="555" t="n">
        <v>20</v>
      </c>
      <c r="G3" s="557" t="n">
        <v>0</v>
      </c>
    </row>
    <row r="4" customFormat="false" ht="12" hidden="false" customHeight="false" outlineLevel="0" collapsed="false">
      <c r="A4" s="558" t="s">
        <v>50</v>
      </c>
      <c r="B4" s="559"/>
      <c r="C4" s="559"/>
      <c r="D4" s="559"/>
      <c r="E4" s="552"/>
      <c r="F4" s="559"/>
      <c r="G4" s="560"/>
    </row>
    <row r="5" customFormat="false" ht="12" hidden="false" customHeight="false" outlineLevel="0" collapsed="false">
      <c r="A5" s="561" t="s">
        <v>227</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52</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228</v>
      </c>
      <c r="B7" s="562" t="n">
        <f aca="true" t="array" ref="B7:B7">SUM(IF((DelPoint="4C")*IF((DType="firm")+(DType="econ")&gt;0,1,0)*(OFFSET(DelPoint,0,3,ROWS(DelPoint),24)&lt;0),DPrice*OFFSET(DelPoint,0,3,ROWS(DelPoint),24),0))</f>
        <v>0</v>
      </c>
      <c r="C7" s="562"/>
      <c r="D7" s="562" t="n">
        <f aca="false">C7+B7</f>
        <v>0</v>
      </c>
      <c r="E7" s="563" t="n">
        <f aca="false">SUM(Preschedule!B10:Y10)</f>
        <v>0</v>
      </c>
      <c r="F7" s="562" t="n">
        <f aca="false">IF(E7=0,0,B7/E7)</f>
        <v>0</v>
      </c>
      <c r="G7" s="564" t="n">
        <f aca="false">IF(E7=0,0,D7/E7)</f>
        <v>0</v>
      </c>
    </row>
    <row r="8" customFormat="false" ht="12" hidden="false" customHeight="false" outlineLevel="0" collapsed="false">
      <c r="A8" s="565" t="s">
        <v>229</v>
      </c>
      <c r="B8" s="566" t="n">
        <f aca="true" t="array" ref="B8:B8">SUM(IF((DelPoint="PV")*(DType="pre")*(OFFSET(DelPoint,0,3,ROWS(DelPoint),24)&lt;0),DPrice*OFFSET(DelPoint,0,3,ROWS(DelPoint),24),0))</f>
        <v>0</v>
      </c>
      <c r="C8" s="566"/>
      <c r="D8" s="566" t="n">
        <f aca="false">C8+B8</f>
        <v>0</v>
      </c>
      <c r="E8" s="567" t="n">
        <f aca="false">SUM(Preschedule!B11:Y11)</f>
        <v>0</v>
      </c>
      <c r="F8" s="566" t="n">
        <f aca="false">IF(E8=0,0,B8/E8)</f>
        <v>0</v>
      </c>
      <c r="G8" s="568" t="n">
        <f aca="false">IF(E8=0,0,D8/E8)</f>
        <v>0</v>
      </c>
    </row>
    <row r="9" customFormat="false" ht="12" hidden="false" customHeight="false" outlineLevel="0" collapsed="false">
      <c r="A9" s="565" t="s">
        <v>55</v>
      </c>
      <c r="B9" s="566" t="n">
        <f aca="false">Balancing!D29</f>
        <v>0</v>
      </c>
      <c r="C9" s="566"/>
      <c r="D9" s="566" t="n">
        <f aca="false">C9+B9</f>
        <v>0</v>
      </c>
      <c r="E9" s="567" t="n">
        <f aca="false">SUM(Preschedule!B12:Y12)</f>
        <v>0</v>
      </c>
      <c r="F9" s="566" t="n">
        <f aca="false">IF(E9=0,0,B9/E9)</f>
        <v>0</v>
      </c>
      <c r="G9" s="568" t="n">
        <f aca="false">IF(E9=0,0,D9/E9)</f>
        <v>0</v>
      </c>
    </row>
    <row r="10" customFormat="false" ht="12" hidden="false" customHeight="false" outlineLevel="0" collapsed="false">
      <c r="A10" s="565" t="s">
        <v>230</v>
      </c>
      <c r="B10" s="566" t="e">
        <f aca="true" t="array" ref="B10:B10">SUM(IF((DelPoint="PV")*IF((DType="firm")+(DType="econ")&gt;0,1,0)*(OFFSET(DelPoint,0,3,ROWS(DelPoint),24)&lt;0),DPrice*OFFSET(DelPoint,0,3,ROWS(DelPoint),24),0))</f>
        <v>#N/A</v>
      </c>
      <c r="C10" s="566"/>
      <c r="D10" s="566" t="e">
        <f aca="false">C10+B10</f>
        <v>#N/A</v>
      </c>
      <c r="E10" s="567" t="n">
        <f aca="false">SUM(Preschedule!B14:Y14)</f>
        <v>-50</v>
      </c>
      <c r="F10" s="566" t="e">
        <f aca="false">IF(E10=0,0,B10/E10)</f>
        <v>#N/A</v>
      </c>
      <c r="G10" s="568" t="e">
        <f aca="false">IF(E10=0,0,D10/E10)</f>
        <v>#N/A</v>
      </c>
    </row>
    <row r="11" customFormat="false" ht="12" hidden="false" customHeight="false" outlineLevel="0" collapsed="false">
      <c r="A11" s="569" t="s">
        <v>231</v>
      </c>
      <c r="B11" s="559" t="n">
        <f aca="true" t="array" ref="B11:B11">SUM(IF((DelPoint="SPS")*(DType="pre")*(OFFSET(DelPoint,0,3,ROWS(DelPoint),24)&lt;0),DPrice*OFFSET(DelPoint,0,3,ROWS(DelPoint),24),0))</f>
        <v>0</v>
      </c>
      <c r="C11" s="559"/>
      <c r="D11" s="559" t="n">
        <f aca="false">C11+B11</f>
        <v>0</v>
      </c>
      <c r="E11" s="552" t="n">
        <f aca="false">SUM(Preschedule!B18:Y18)</f>
        <v>-2472</v>
      </c>
      <c r="F11" s="559" t="n">
        <f aca="false">IF(E11=0,0,B11/E11)</f>
        <v>-0</v>
      </c>
      <c r="G11" s="560" t="n">
        <f aca="false">IF(E11=0,0,D11/E11)</f>
        <v>-0</v>
      </c>
    </row>
    <row r="12" customFormat="false" ht="12" hidden="false" customHeight="false" outlineLevel="0" collapsed="false">
      <c r="A12" s="569" t="s">
        <v>62</v>
      </c>
      <c r="B12" s="559" t="n">
        <f aca="false">Balancing!H29</f>
        <v>0</v>
      </c>
      <c r="C12" s="559"/>
      <c r="D12" s="559" t="n">
        <f aca="false">C12+B12</f>
        <v>0</v>
      </c>
      <c r="E12" s="552" t="n">
        <f aca="false">SUM(Preschedule!B19:Y19)</f>
        <v>0</v>
      </c>
      <c r="F12" s="559" t="n">
        <f aca="false">IF(E12=0,0,B12/E12)</f>
        <v>0</v>
      </c>
      <c r="G12" s="560" t="n">
        <f aca="false">IF(E12=0,0,D12/E12)</f>
        <v>0</v>
      </c>
    </row>
    <row r="13" customFormat="false" ht="12" hidden="false" customHeight="false" outlineLevel="0" collapsed="false">
      <c r="A13" s="569" t="s">
        <v>232</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64</v>
      </c>
      <c r="B15" s="559"/>
      <c r="C15" s="559"/>
      <c r="D15" s="559"/>
      <c r="E15" s="552"/>
      <c r="F15" s="559"/>
      <c r="G15" s="560"/>
    </row>
    <row r="16" customFormat="false" ht="12" hidden="false" customHeight="false" outlineLevel="0" collapsed="false">
      <c r="A16" s="558" t="s">
        <v>67</v>
      </c>
      <c r="B16" s="559"/>
      <c r="C16" s="559"/>
      <c r="D16" s="559"/>
      <c r="E16" s="552"/>
      <c r="F16" s="559"/>
      <c r="G16" s="560"/>
    </row>
    <row r="17" customFormat="false" ht="12" hidden="false" customHeight="false" outlineLevel="0" collapsed="false">
      <c r="A17" s="561" t="s">
        <v>227</v>
      </c>
      <c r="B17" s="562" t="n">
        <f aca="true" t="array" ref="B17:B17">SUM(IF((DelPoint="4C")*(DType="pre")*(OFFSET(DelPoint,0,3,ROWS(DelPoint),24)&gt;0),DPrice*OFFSET(DelPoint,0,3,ROWS(DelPoint),24),0))</f>
        <v>0</v>
      </c>
      <c r="C17" s="562"/>
      <c r="D17" s="562" t="n">
        <f aca="false">C17+B17</f>
        <v>0</v>
      </c>
      <c r="E17" s="563" t="n">
        <f aca="false">SUM(Preschedule!B25:Y25)</f>
        <v>0</v>
      </c>
      <c r="F17" s="562" t="n">
        <f aca="false">IF(E17=0,0,B17/E17)</f>
        <v>0</v>
      </c>
      <c r="G17" s="564" t="n">
        <f aca="false">IF(E17=0,0,D17/E17)</f>
        <v>0</v>
      </c>
    </row>
    <row r="18" customFormat="false" ht="12" hidden="false" customHeight="false" outlineLevel="0" collapsed="false">
      <c r="A18" s="561" t="s">
        <v>52</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228</v>
      </c>
      <c r="B19" s="562" t="e">
        <f aca="true" t="array" ref="B19:B19">SUM(IF((DelPoint="4C")*IF((DType="firm")+(DType="econ")&gt;0,1,0)*(OFFSET(DelPoint,0,3,ROWS(DelPoint),24)&gt;0),DPrice*OFFSET(DelPoint,0,3,ROWS(DelPoint),24),0))</f>
        <v>#N/A</v>
      </c>
      <c r="C19" s="562"/>
      <c r="D19" s="562" t="e">
        <f aca="false">C19+B19</f>
        <v>#N/A</v>
      </c>
      <c r="E19" s="563" t="n">
        <f aca="false">SUM(Preschedule!B28:Y28)</f>
        <v>247</v>
      </c>
      <c r="F19" s="562" t="e">
        <f aca="false">IF(E19=0,0,B19/E19)</f>
        <v>#N/A</v>
      </c>
      <c r="G19" s="564" t="e">
        <f aca="false">IF(E19=0,0,D19/E19)</f>
        <v>#N/A</v>
      </c>
    </row>
    <row r="20" customFormat="false" ht="12" hidden="false" customHeight="false" outlineLevel="0" collapsed="false">
      <c r="A20" s="565" t="s">
        <v>229</v>
      </c>
      <c r="B20" s="566" t="n">
        <f aca="true" t="array" ref="B20:B20">SUM(IF((DelPoint="PV")*(DType="pre")*(OFFSET(DelPoint,0,3,ROWS(DelPoint),24)&gt;0),DPrice*OFFSET(DelPoint,0,3,ROWS(DelPoint),24),0))</f>
        <v>0</v>
      </c>
      <c r="C20" s="566"/>
      <c r="D20" s="566" t="n">
        <f aca="false">C20+B20</f>
        <v>0</v>
      </c>
      <c r="E20" s="567" t="n">
        <f aca="false">SUM(Preschedule!B29:Y29)</f>
        <v>0</v>
      </c>
      <c r="F20" s="566" t="n">
        <f aca="false">IF(E20=0,0,B20/E20)</f>
        <v>0</v>
      </c>
      <c r="G20" s="568" t="n">
        <f aca="false">IF(E20=0,0,D20/E20)</f>
        <v>0</v>
      </c>
    </row>
    <row r="21" customFormat="false" ht="12" hidden="false" customHeight="false" outlineLevel="0" collapsed="false">
      <c r="A21" s="565" t="s">
        <v>55</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230</v>
      </c>
      <c r="B22" s="566" t="e">
        <f aca="true" t="array" ref="B22:B22">SUM(IF((DelPoint="PV")*IF((DType="firm")+(DType="econ")&gt;0,1,0)*(OFFSET(DelPoint,0,3,ROWS(DelPoint),24)&gt;0),DPrice*OFFSET(DelPoint,0,3,ROWS(DelPoint),24),0))</f>
        <v>#N/A</v>
      </c>
      <c r="C22" s="566"/>
      <c r="D22" s="566" t="e">
        <f aca="false">C22+B22</f>
        <v>#N/A</v>
      </c>
      <c r="E22" s="567" t="n">
        <f aca="false">SUM(Preschedule!B32:Y32)</f>
        <v>1320</v>
      </c>
      <c r="F22" s="566" t="e">
        <f aca="false">IF(E22=0,0,B22/E22)</f>
        <v>#N/A</v>
      </c>
      <c r="G22" s="568" t="e">
        <f aca="false">IF(E22=0,0,D22/E22)</f>
        <v>#N/A</v>
      </c>
    </row>
    <row r="23" customFormat="false" ht="12" hidden="false" customHeight="false" outlineLevel="0" collapsed="false">
      <c r="A23" s="569" t="s">
        <v>233</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62</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232</v>
      </c>
      <c r="B25" s="559" t="n">
        <f aca="true" t="array" ref="B25:B25">SUM(IF((DelPoint="artesia")*IF((DType="firm")+(DType="econ")&gt;0,1,0)*(OFFSET(DelPoint,0,3,ROWS(DelPoint),24)&gt;0),DPrice*OFFSET(DelPoint,0,3,ROWS(DelPoint),24),0))</f>
        <v>0</v>
      </c>
      <c r="C25" s="559"/>
      <c r="D25" s="559" t="n">
        <f aca="false">C25+B25</f>
        <v>0</v>
      </c>
      <c r="E25" s="552" t="n">
        <f aca="false">SUM(Preschedule!C37:Y37)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234</v>
      </c>
      <c r="I26" s="575" t="s">
        <v>235</v>
      </c>
    </row>
    <row r="27" customFormat="false" ht="12" hidden="false" customHeight="false" outlineLevel="0" collapsed="false">
      <c r="A27" s="569" t="s">
        <v>236</v>
      </c>
      <c r="B27" s="559"/>
      <c r="C27" s="559"/>
      <c r="D27" s="559"/>
      <c r="E27" s="552"/>
      <c r="F27" s="559"/>
      <c r="G27" s="560"/>
      <c r="H27" s="576" t="s">
        <v>237</v>
      </c>
      <c r="I27" s="577" t="s">
        <v>238</v>
      </c>
    </row>
    <row r="28" customFormat="false" ht="12" hidden="false" customHeight="false" outlineLevel="0" collapsed="false">
      <c r="A28" s="569" t="s">
        <v>239</v>
      </c>
      <c r="B28" s="559" t="n">
        <f aca="false">-F28*E28</f>
        <v>-15362.984</v>
      </c>
      <c r="C28" s="559"/>
      <c r="D28" s="559" t="n">
        <f aca="false">C28+B28</f>
        <v>-15362.984</v>
      </c>
      <c r="E28" s="552" t="n">
        <f aca="false">SUM(Preschedule!B56:Y56)</f>
        <v>1175</v>
      </c>
      <c r="F28" s="559" t="n">
        <f aca="false">H28*I28</f>
        <v>13.07488</v>
      </c>
      <c r="G28" s="560" t="n">
        <f aca="false">-IF(E28=0,0,D28/E28)</f>
        <v>13.07488</v>
      </c>
      <c r="H28" s="578" t="n">
        <v>10.0576</v>
      </c>
      <c r="I28" s="579" t="n">
        <v>1.3</v>
      </c>
    </row>
    <row r="29" customFormat="false" ht="12" hidden="false" customHeight="false" outlineLevel="0" collapsed="false">
      <c r="A29" s="569" t="s">
        <v>240</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241</v>
      </c>
      <c r="B30" s="559" t="n">
        <f aca="false">-F30*E30</f>
        <v>-29474.16</v>
      </c>
      <c r="C30" s="559"/>
      <c r="D30" s="559" t="n">
        <f aca="false">C30+B30</f>
        <v>-29474.16</v>
      </c>
      <c r="E30" s="552" t="n">
        <f aca="false">SUM(Preschedule!B53:Y53)</f>
        <v>4835</v>
      </c>
      <c r="F30" s="559" t="n">
        <f aca="false">H30*I30</f>
        <v>6.096</v>
      </c>
      <c r="G30" s="560" t="n">
        <f aca="false">-IF(E30=0,0,D30/E30)</f>
        <v>6.096</v>
      </c>
      <c r="H30" s="578" t="n">
        <v>10.16</v>
      </c>
      <c r="I30" s="579" t="n">
        <v>0.6</v>
      </c>
    </row>
    <row r="31" customFormat="false" ht="12" hidden="false" customHeight="false" outlineLevel="0" collapsed="false">
      <c r="A31" s="569" t="s">
        <v>242</v>
      </c>
      <c r="B31" s="559" t="n">
        <f aca="false">-F31*E31</f>
        <v>-29480.256</v>
      </c>
      <c r="C31" s="559"/>
      <c r="D31" s="559" t="n">
        <f aca="false">C31+B31</f>
        <v>-29480.256</v>
      </c>
      <c r="E31" s="552" t="n">
        <f aca="false">SUM(Preschedule!B54:Y54)</f>
        <v>4836</v>
      </c>
      <c r="F31" s="559" t="n">
        <f aca="false">H31*I31</f>
        <v>6.096</v>
      </c>
      <c r="G31" s="560" t="n">
        <f aca="false">-IF(E31=0,0,D31/E31)</f>
        <v>6.096</v>
      </c>
      <c r="H31" s="578" t="n">
        <v>10.16</v>
      </c>
      <c r="I31" s="579" t="n">
        <v>0.6</v>
      </c>
    </row>
    <row r="32" customFormat="false" ht="12" hidden="false" customHeight="false" outlineLevel="0" collapsed="false">
      <c r="A32" s="569" t="s">
        <v>243</v>
      </c>
      <c r="B32" s="559" t="n">
        <f aca="false">-F32*E32</f>
        <v>-29480.256</v>
      </c>
      <c r="C32" s="559"/>
      <c r="D32" s="559" t="n">
        <f aca="false">C32+B32</f>
        <v>-29480.256</v>
      </c>
      <c r="E32" s="552" t="n">
        <f aca="false">SUM(Preschedule!B55:Y55)</f>
        <v>4836</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192</v>
      </c>
      <c r="B34" s="559" t="e">
        <f aca="true">Gencost(Preschedule!B41:Y41,OFFSET(HeatRateStart,1,MATCH(A34,HeatRateNames,0)-1,250,1),I34)</f>
        <v>#VALUE!</v>
      </c>
      <c r="C34" s="559"/>
      <c r="D34" s="559" t="e">
        <f aca="false">IF(ISTEXT(B34),0,C34+B34)</f>
        <v>#VALUE!</v>
      </c>
      <c r="E34" s="552" t="n">
        <f aca="false">SUM(Preschedule!B41:Y41)</f>
        <v>0</v>
      </c>
      <c r="F34" s="559" t="n">
        <f aca="false">-IF(OR(ISTEXT(B34),E34=0),0,B34/E34)</f>
        <v>-0</v>
      </c>
      <c r="G34" s="560" t="n">
        <f aca="false">-IF(E34=0,0,D34/E34)</f>
        <v>-0</v>
      </c>
      <c r="H34" s="580"/>
      <c r="I34" s="579" t="n">
        <f aca="false">INDEX(FuelPriceTable,MATCH(A34,FuelNames,0),5)</f>
        <v>1.96</v>
      </c>
    </row>
    <row r="35" customFormat="false" ht="12" hidden="false" customHeight="false" outlineLevel="0" collapsed="false">
      <c r="A35" s="569" t="s">
        <v>191</v>
      </c>
      <c r="B35" s="559" t="e">
        <f aca="true">Gencost(Preschedule!B42:Y42,OFFSET(HeatRateStart,1,MATCH(A35,HeatRateNames,0)-1,250,1),I35)</f>
        <v>#VALUE!</v>
      </c>
      <c r="C35" s="559"/>
      <c r="D35" s="559" t="e">
        <f aca="false">IF(ISTEXT(B35),0,C35+B35)</f>
        <v>#VALUE!</v>
      </c>
      <c r="E35" s="552" t="n">
        <f aca="false">SUM(Preschedule!B42:Y42)</f>
        <v>897</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190</v>
      </c>
      <c r="B36" s="559" t="e">
        <f aca="true">Gencost(Preschedule!B43:Y43,OFFSET(HeatRateStart,1,MATCH(A36,HeatRateNames,0)-1,250,1),I36)</f>
        <v>#VALUE!</v>
      </c>
      <c r="C36" s="559"/>
      <c r="D36" s="559" t="e">
        <f aca="false">IF(ISTEXT(B36),0,C36+B36)</f>
        <v>#VALUE!</v>
      </c>
      <c r="E36" s="552" t="n">
        <f aca="false">SUM(Preschedule!B43:Y43)</f>
        <v>1309</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82</v>
      </c>
      <c r="B37" s="559" t="e">
        <f aca="true">Gencost(Preschedule!B44:Y44,OFFSET(HeatRateStart,1,MATCH(A37,HeatRateNames,0)-1,250,1),I37)</f>
        <v>#VALUE!</v>
      </c>
      <c r="C37" s="559"/>
      <c r="D37" s="559" t="e">
        <f aca="false">IF(ISTEXT(B37),0,C37+B37)</f>
        <v>#VALUE!</v>
      </c>
      <c r="E37" s="552" t="n">
        <f aca="false">SUM(Preschedule!B44:Y44)</f>
        <v>467</v>
      </c>
      <c r="F37" s="559" t="e">
        <f aca="false">-IF(OR(ISTEXT(B37),E37=0),0,B37/E37)</f>
        <v>#VALUE!</v>
      </c>
      <c r="G37" s="560" t="e">
        <f aca="false">-IF(E37=0,0,D37/E37)</f>
        <v>#VALUE!</v>
      </c>
      <c r="H37" s="580"/>
      <c r="I37" s="579" t="n">
        <f aca="false">INDEX(FuelPriceTable,MATCH(A37,FuelNames,0),5)</f>
        <v>1.96</v>
      </c>
    </row>
    <row r="38" customFormat="false" ht="12" hidden="false" customHeight="false" outlineLevel="0" collapsed="false">
      <c r="A38" s="569" t="s">
        <v>83</v>
      </c>
      <c r="B38" s="559" t="e">
        <f aca="true">Gencost(Preschedule!B45:Y45,OFFSET(HeatRateStart,1,MATCH(A38,HeatRateNames,0)-1,250,1),I38)</f>
        <v>#VALUE!</v>
      </c>
      <c r="C38" s="559"/>
      <c r="D38" s="559" t="e">
        <f aca="false">IF(ISTEXT(B38),0,C38+B38)</f>
        <v>#VALUE!</v>
      </c>
      <c r="E38" s="552" t="n">
        <f aca="false">SUM(Preschedule!B45:Y45)</f>
        <v>535</v>
      </c>
      <c r="F38" s="559" t="e">
        <f aca="false">-IF(OR(ISTEXT(B38),E38=0),0,B38/E38)</f>
        <v>#VALUE!</v>
      </c>
      <c r="G38" s="560" t="e">
        <f aca="false">-IF(E38=0,0,D38/E38)</f>
        <v>#VALUE!</v>
      </c>
      <c r="H38" s="580"/>
      <c r="I38" s="579" t="n">
        <f aca="false">INDEX(FuelPriceTable,MATCH(A38,FuelNames,0),5)</f>
        <v>1.96</v>
      </c>
    </row>
    <row r="39" customFormat="false" ht="12" hidden="false" customHeight="false" outlineLevel="0" collapsed="false">
      <c r="A39" s="569" t="s">
        <v>188</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189</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187</v>
      </c>
      <c r="B41" s="559" t="e">
        <f aca="true">Gencost(Preschedule!B48:Y48,OFFSET(HeatRateStart,1,MATCH(A41,HeatRateNames,0)-1,250,1),I41)</f>
        <v>#VALUE!</v>
      </c>
      <c r="C41" s="559"/>
      <c r="D41" s="559" t="e">
        <f aca="false">IF(ISTEXT(B41),0,C41+B41)</f>
        <v>#VALUE!</v>
      </c>
      <c r="E41" s="552" t="n">
        <f aca="false">SUM(Preschedule!B48:Y48)</f>
        <v>0</v>
      </c>
      <c r="F41" s="559" t="n">
        <f aca="false">-IF(OR(ISTEXT(B41),E41=0),0,B41/E41)</f>
        <v>-0</v>
      </c>
      <c r="G41" s="560" t="n">
        <f aca="false">-IF(E41=0,0,D41/E41)</f>
        <v>-0</v>
      </c>
      <c r="H41" s="580"/>
      <c r="I41" s="579" t="n">
        <v>1.96</v>
      </c>
    </row>
    <row r="42" customFormat="false" ht="12" hidden="false" customHeight="false" outlineLevel="0" collapsed="false">
      <c r="A42" s="569" t="s">
        <v>182</v>
      </c>
      <c r="B42" s="559" t="e">
        <f aca="true">Gencost(Preschedule!B49:Y49,OFFSET(HeatRateStart,1,MATCH(A42,HeatRateNames,0)-1,250,1),I42)</f>
        <v>#VALUE!</v>
      </c>
      <c r="C42" s="559"/>
      <c r="D42" s="559" t="e">
        <f aca="false">IF(ISTEXT(B42),0,C42+B42)</f>
        <v>#VALUE!</v>
      </c>
      <c r="E42" s="552" t="n">
        <f aca="false">SUM(Preschedule!B49:Y49)</f>
        <v>0</v>
      </c>
      <c r="F42" s="559" t="n">
        <f aca="false">-IF(OR(ISTEXT(B42),E42=0),0,B42/E42)</f>
        <v>-0</v>
      </c>
      <c r="G42" s="560" t="n">
        <f aca="false">-IF(E42=0,0,D42/E42)</f>
        <v>-0</v>
      </c>
      <c r="H42" s="580"/>
      <c r="I42" s="579" t="n">
        <f aca="false">INDEX(FuelPriceTable,MATCH(A42,FuelNames,0),5)</f>
        <v>1.96</v>
      </c>
    </row>
    <row r="43" customFormat="false" ht="12" hidden="false" customHeight="false" outlineLevel="0" collapsed="false">
      <c r="A43" s="569" t="s">
        <v>180</v>
      </c>
      <c r="B43" s="559" t="e">
        <f aca="true">Gencost(Preschedule!B50:Y50,OFFSET(HeatRateStart,1,MATCH(A43,HeatRateNames,0)-1,250,1),I43)</f>
        <v>#VALUE!</v>
      </c>
      <c r="C43" s="559"/>
      <c r="D43" s="559" t="e">
        <f aca="false">IF(ISTEXT(B43),0,C43+B43)</f>
        <v>#VALUE!</v>
      </c>
      <c r="E43" s="552" t="n">
        <f aca="false">SUM(Preschedule!B50:Y50)</f>
        <v>0</v>
      </c>
      <c r="F43" s="559" t="n">
        <f aca="false">-IF(OR(ISTEXT(B43),E43=0),0,B43/E43)</f>
        <v>-0</v>
      </c>
      <c r="G43" s="560" t="n">
        <f aca="false">-IF(E43=0,0,D43/E43)</f>
        <v>-0</v>
      </c>
      <c r="H43" s="580"/>
      <c r="I43" s="579" t="n">
        <f aca="false">INDEX(FuelPriceTable,MATCH(A43,FuelNames,0),5)</f>
        <v>2.09</v>
      </c>
    </row>
    <row r="44" customFormat="false" ht="12" hidden="false" customHeight="false" outlineLevel="0" collapsed="false">
      <c r="A44" s="569" t="s">
        <v>179</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178</v>
      </c>
      <c r="B45" s="559" t="e">
        <f aca="true">Gencost(Preschedule!B52:Y52,OFFSET(HeatRateStart,1,MATCH(A45,HeatRateNames,0)-1,250,1),I45)</f>
        <v>#VALUE!</v>
      </c>
      <c r="C45" s="559"/>
      <c r="D45" s="559" t="e">
        <f aca="false">IF(ISTEXT(B45),0,C45+B45)</f>
        <v>#VALUE!</v>
      </c>
      <c r="E45" s="552" t="n">
        <f aca="false">SUM(Preschedule!B52:Y52)</f>
        <v>0</v>
      </c>
      <c r="F45" s="559" t="n">
        <f aca="false">-IF(OR(ISTEXT(B45),E45=0),0,B45/E45)</f>
        <v>-0</v>
      </c>
      <c r="G45" s="560" t="n">
        <f aca="false">-IF(E45=0,0,D45/E45)</f>
        <v>-0</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102</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244</v>
      </c>
    </row>
    <row r="2" customFormat="false" ht="12.75" hidden="false" customHeight="false" outlineLevel="0" collapsed="false">
      <c r="A2" s="0" t="s">
        <v>245</v>
      </c>
    </row>
    <row r="4" customFormat="false" ht="12.75" hidden="false" customHeight="false" outlineLevel="0" collapsed="false">
      <c r="A4" s="588" t="s">
        <v>246</v>
      </c>
      <c r="B4" s="588" t="s">
        <v>247</v>
      </c>
      <c r="C4" s="589" t="s">
        <v>248</v>
      </c>
      <c r="D4" s="589" t="s">
        <v>249</v>
      </c>
    </row>
    <row r="5" customFormat="false" ht="12.75" hidden="false" customHeight="false" outlineLevel="0" collapsed="false">
      <c r="A5" s="590"/>
      <c r="B5" s="591"/>
      <c r="C5" s="592"/>
      <c r="D5" s="592"/>
    </row>
    <row r="6" customFormat="false" ht="12.75" hidden="false" customHeight="false" outlineLevel="0" collapsed="false">
      <c r="A6" s="590" t="n">
        <v>36592</v>
      </c>
      <c r="B6" s="593" t="s">
        <v>250</v>
      </c>
      <c r="C6" s="592" t="s">
        <v>251</v>
      </c>
      <c r="D6" s="592" t="s">
        <v>252</v>
      </c>
    </row>
    <row r="7" customFormat="false" ht="12.75" hidden="false" customHeight="false" outlineLevel="0" collapsed="false">
      <c r="A7" s="594"/>
      <c r="B7" s="593" t="s">
        <v>253</v>
      </c>
      <c r="C7" s="592"/>
      <c r="D7" s="592" t="s">
        <v>254</v>
      </c>
    </row>
    <row r="8" customFormat="false" ht="12.75" hidden="false" customHeight="false" outlineLevel="0" collapsed="false">
      <c r="A8" s="595"/>
      <c r="B8" s="593"/>
      <c r="C8" s="592"/>
      <c r="D8" s="592" t="s">
        <v>255</v>
      </c>
    </row>
    <row r="9" customFormat="false" ht="12.75" hidden="false" customHeight="false" outlineLevel="0" collapsed="false">
      <c r="A9" s="594"/>
      <c r="B9" s="593"/>
      <c r="C9" s="592"/>
      <c r="D9" s="592"/>
    </row>
    <row r="10" customFormat="false" ht="12.75" hidden="false" customHeight="false" outlineLevel="0" collapsed="false">
      <c r="A10" s="590" t="n">
        <v>36603</v>
      </c>
      <c r="B10" s="593" t="s">
        <v>256</v>
      </c>
      <c r="C10" s="592" t="s">
        <v>257</v>
      </c>
      <c r="D10" s="592" t="s">
        <v>258</v>
      </c>
    </row>
    <row r="11" customFormat="false" ht="12.75" hidden="false" customHeight="false" outlineLevel="0" collapsed="false">
      <c r="A11" s="594"/>
      <c r="B11" s="593" t="s">
        <v>259</v>
      </c>
      <c r="C11" s="592"/>
      <c r="D11" s="592" t="s">
        <v>260</v>
      </c>
    </row>
    <row r="12" customFormat="false" ht="12.75" hidden="false" customHeight="false" outlineLevel="0" collapsed="false">
      <c r="A12" s="594"/>
      <c r="B12" s="593"/>
      <c r="C12" s="592"/>
      <c r="D12" s="592" t="s">
        <v>261</v>
      </c>
    </row>
    <row r="13" customFormat="false" ht="12.75" hidden="false" customHeight="false" outlineLevel="0" collapsed="false">
      <c r="A13" s="594"/>
      <c r="B13" s="593"/>
      <c r="C13" s="592"/>
      <c r="D13" s="592" t="s">
        <v>262</v>
      </c>
    </row>
    <row r="14" customFormat="false" ht="12.75" hidden="false" customHeight="false" outlineLevel="0" collapsed="false">
      <c r="A14" s="594"/>
      <c r="B14" s="593"/>
      <c r="C14" s="592"/>
      <c r="D14" s="592"/>
    </row>
    <row r="15" customFormat="false" ht="12.75" hidden="false" customHeight="false" outlineLevel="0" collapsed="false">
      <c r="A15" s="590" t="n">
        <v>36603</v>
      </c>
      <c r="B15" s="593" t="s">
        <v>263</v>
      </c>
      <c r="C15" s="592" t="s">
        <v>257</v>
      </c>
      <c r="D15" s="592" t="s">
        <v>264</v>
      </c>
    </row>
    <row r="16" customFormat="false" ht="12.75" hidden="false" customHeight="false" outlineLevel="0" collapsed="false">
      <c r="A16" s="594"/>
      <c r="B16" s="593" t="s">
        <v>265</v>
      </c>
      <c r="C16" s="592"/>
      <c r="D16" s="592" t="s">
        <v>266</v>
      </c>
    </row>
    <row r="17" customFormat="false" ht="12.75" hidden="false" customHeight="false" outlineLevel="0" collapsed="false">
      <c r="A17" s="595"/>
      <c r="B17" s="593"/>
      <c r="C17" s="592"/>
      <c r="D17" s="592" t="s">
        <v>267</v>
      </c>
    </row>
    <row r="18" customFormat="false" ht="12.75" hidden="false" customHeight="false" outlineLevel="0" collapsed="false">
      <c r="A18" s="594"/>
      <c r="B18" s="593"/>
      <c r="C18" s="592"/>
      <c r="D18" s="592" t="s">
        <v>268</v>
      </c>
    </row>
    <row r="19" customFormat="false" ht="12.75" hidden="false" customHeight="false" outlineLevel="0" collapsed="false">
      <c r="A19" s="594"/>
      <c r="B19" s="593"/>
      <c r="C19" s="592"/>
      <c r="D19" s="592" t="s">
        <v>269</v>
      </c>
    </row>
    <row r="20" customFormat="false" ht="12.75" hidden="false" customHeight="false" outlineLevel="0" collapsed="false">
      <c r="A20" s="590" t="n">
        <v>36644</v>
      </c>
      <c r="B20" s="593" t="s">
        <v>270</v>
      </c>
      <c r="C20" s="592" t="s">
        <v>271</v>
      </c>
      <c r="D20" s="592" t="s">
        <v>272</v>
      </c>
    </row>
    <row r="21" customFormat="false" ht="12.75" hidden="false" customHeight="false" outlineLevel="0" collapsed="false">
      <c r="A21" s="590"/>
      <c r="B21" s="593"/>
      <c r="C21" s="592"/>
      <c r="D21" s="592"/>
    </row>
    <row r="22" customFormat="false" ht="12.75" hidden="false" customHeight="false" outlineLevel="0" collapsed="false">
      <c r="A22" s="590" t="n">
        <v>36730</v>
      </c>
      <c r="B22" s="593" t="s">
        <v>273</v>
      </c>
      <c r="C22" s="592" t="s">
        <v>274</v>
      </c>
      <c r="D22" s="592" t="s">
        <v>275</v>
      </c>
    </row>
    <row r="23" customFormat="false" ht="12.75" hidden="false" customHeight="false" outlineLevel="0" collapsed="false">
      <c r="A23" s="594"/>
      <c r="B23" s="593"/>
      <c r="C23" s="592"/>
      <c r="D23" s="592"/>
    </row>
    <row r="24" customFormat="false" ht="12.75" hidden="false" customHeight="false" outlineLevel="0" collapsed="false">
      <c r="A24" s="590" t="n">
        <v>36733</v>
      </c>
      <c r="B24" s="593" t="s">
        <v>276</v>
      </c>
      <c r="C24" s="592" t="s">
        <v>277</v>
      </c>
      <c r="D24" s="592" t="s">
        <v>278</v>
      </c>
    </row>
    <row r="25" customFormat="false" ht="12.75" hidden="false" customHeight="false" outlineLevel="0" collapsed="false">
      <c r="A25" s="594"/>
      <c r="B25" s="593"/>
      <c r="C25" s="592"/>
      <c r="D25" s="592"/>
    </row>
    <row r="26" customFormat="false" ht="12.75" hidden="false" customHeight="false" outlineLevel="0" collapsed="false">
      <c r="A26" s="590" t="n">
        <v>36733</v>
      </c>
      <c r="B26" s="593" t="s">
        <v>279</v>
      </c>
      <c r="C26" s="592" t="s">
        <v>277</v>
      </c>
      <c r="D26" s="592" t="s">
        <v>280</v>
      </c>
    </row>
    <row r="27" customFormat="false" ht="12.75" hidden="false" customHeight="false" outlineLevel="0" collapsed="false">
      <c r="A27" s="594"/>
      <c r="B27" s="593"/>
      <c r="C27" s="592"/>
      <c r="D27" s="592"/>
    </row>
    <row r="28" customFormat="false" ht="12.75" hidden="false" customHeight="false" outlineLevel="0" collapsed="false">
      <c r="A28" s="590" t="n">
        <v>36734</v>
      </c>
      <c r="B28" s="593" t="s">
        <v>281</v>
      </c>
      <c r="C28" s="592" t="s">
        <v>277</v>
      </c>
      <c r="D28" s="592" t="s">
        <v>282</v>
      </c>
    </row>
    <row r="29" customFormat="false" ht="12.75" hidden="false" customHeight="false" outlineLevel="0" collapsed="false">
      <c r="A29" s="594"/>
      <c r="B29" s="593"/>
      <c r="C29" s="592"/>
      <c r="D29" s="592"/>
    </row>
    <row r="30" customFormat="false" ht="12.75" hidden="false" customHeight="false" outlineLevel="0" collapsed="false">
      <c r="A30" s="590" t="n">
        <v>36734</v>
      </c>
      <c r="B30" s="593" t="s">
        <v>283</v>
      </c>
      <c r="C30" s="592"/>
      <c r="D30" s="592" t="s">
        <v>284</v>
      </c>
    </row>
    <row r="31" customFormat="false" ht="12.75" hidden="false" customHeight="false" outlineLevel="0" collapsed="false">
      <c r="A31" s="594"/>
      <c r="B31" s="593"/>
      <c r="C31" s="592"/>
      <c r="D31" s="592"/>
    </row>
    <row r="32" customFormat="false" ht="12.75" hidden="false" customHeight="false" outlineLevel="0" collapsed="false">
      <c r="A32" s="590" t="n">
        <v>36778</v>
      </c>
      <c r="B32" s="593" t="s">
        <v>285</v>
      </c>
      <c r="C32" s="592" t="s">
        <v>286</v>
      </c>
      <c r="D32" s="592" t="s">
        <v>287</v>
      </c>
    </row>
    <row r="33" customFormat="false" ht="12.75" hidden="false" customHeight="false" outlineLevel="0" collapsed="false">
      <c r="A33" s="594"/>
      <c r="B33" s="593"/>
      <c r="C33" s="592"/>
      <c r="D33" s="592"/>
    </row>
    <row r="34" customFormat="false" ht="12.75" hidden="false" customHeight="false" outlineLevel="0" collapsed="false">
      <c r="A34" s="590" t="n">
        <v>36778</v>
      </c>
      <c r="B34" s="593" t="s">
        <v>288</v>
      </c>
      <c r="C34" s="592" t="s">
        <v>289</v>
      </c>
      <c r="D34" s="592" t="s">
        <v>290</v>
      </c>
    </row>
    <row r="35" customFormat="false" ht="12.75" hidden="false" customHeight="false" outlineLevel="0" collapsed="false">
      <c r="A35" s="594"/>
      <c r="B35" s="593"/>
      <c r="C35" s="592"/>
      <c r="D35" s="592"/>
    </row>
    <row r="36" customFormat="false" ht="12.75" hidden="false" customHeight="false" outlineLevel="0" collapsed="false">
      <c r="A36" s="590" t="n">
        <v>36779</v>
      </c>
      <c r="B36" s="593" t="s">
        <v>291</v>
      </c>
      <c r="C36" s="592" t="s">
        <v>292</v>
      </c>
      <c r="D36" s="592" t="s">
        <v>293</v>
      </c>
    </row>
    <row r="37" customFormat="false" ht="12.75" hidden="false" customHeight="false" outlineLevel="0" collapsed="false">
      <c r="A37" s="594"/>
      <c r="B37" s="593"/>
      <c r="C37" s="592"/>
      <c r="D37" s="592"/>
    </row>
    <row r="38" customFormat="false" ht="12.75" hidden="false" customHeight="false" outlineLevel="0" collapsed="false">
      <c r="A38" s="590" t="n">
        <v>36779</v>
      </c>
      <c r="B38" s="593" t="s">
        <v>294</v>
      </c>
      <c r="C38" s="592" t="s">
        <v>292</v>
      </c>
      <c r="D38" s="592" t="s">
        <v>295</v>
      </c>
    </row>
    <row r="39" customFormat="false" ht="12.75" hidden="false" customHeight="false" outlineLevel="0" collapsed="false">
      <c r="A39" s="594"/>
      <c r="B39" s="593"/>
      <c r="C39" s="592"/>
      <c r="D39" s="592"/>
    </row>
    <row r="40" customFormat="false" ht="12.75" hidden="false" customHeight="false" outlineLevel="0" collapsed="false">
      <c r="A40" s="590" t="n">
        <v>36803</v>
      </c>
      <c r="B40" s="593" t="s">
        <v>296</v>
      </c>
      <c r="C40" s="592" t="s">
        <v>297</v>
      </c>
      <c r="D40" s="592" t="s">
        <v>298</v>
      </c>
    </row>
    <row r="41" customFormat="false" ht="12.75" hidden="false" customHeight="false" outlineLevel="0" collapsed="false">
      <c r="A41" s="594"/>
      <c r="B41" s="593"/>
      <c r="C41" s="592"/>
      <c r="D41" s="592"/>
    </row>
    <row r="42" customFormat="false" ht="12.75" hidden="false" customHeight="false" outlineLevel="0" collapsed="false">
      <c r="A42" s="590" t="n">
        <v>36839</v>
      </c>
      <c r="B42" s="593" t="s">
        <v>299</v>
      </c>
      <c r="C42" s="592"/>
      <c r="D42" s="592" t="s">
        <v>300</v>
      </c>
    </row>
    <row r="43" customFormat="false" ht="12.75" hidden="false" customHeight="false" outlineLevel="0" collapsed="false">
      <c r="A43" s="594"/>
      <c r="B43" s="593"/>
      <c r="C43" s="592"/>
      <c r="D43" s="592"/>
    </row>
    <row r="44" customFormat="false" ht="12.75" hidden="false" customHeight="false" outlineLevel="0" collapsed="false">
      <c r="A44" s="590" t="n">
        <v>36847</v>
      </c>
      <c r="B44" s="593" t="s">
        <v>301</v>
      </c>
      <c r="C44" s="592" t="s">
        <v>302</v>
      </c>
      <c r="D44" s="592" t="s">
        <v>303</v>
      </c>
    </row>
    <row r="45" customFormat="false" ht="12.75" hidden="false" customHeight="false" outlineLevel="0" collapsed="false">
      <c r="A45" s="594"/>
      <c r="B45" s="593"/>
      <c r="C45" s="592"/>
      <c r="D45" s="592"/>
    </row>
    <row r="46" customFormat="false" ht="12.75" hidden="false" customHeight="false" outlineLevel="0" collapsed="false">
      <c r="A46" s="590" t="n">
        <v>36886</v>
      </c>
      <c r="B46" s="593" t="s">
        <v>304</v>
      </c>
      <c r="C46" s="592" t="s">
        <v>305</v>
      </c>
      <c r="D46" s="592" t="s">
        <v>306</v>
      </c>
    </row>
    <row r="47" customFormat="false" ht="12.75" hidden="false" customHeight="false" outlineLevel="0" collapsed="false">
      <c r="A47" s="594"/>
      <c r="B47" s="593"/>
      <c r="C47" s="592"/>
      <c r="D47" s="592"/>
    </row>
    <row r="48" customFormat="false" ht="12.75" hidden="false" customHeight="false" outlineLevel="0" collapsed="false">
      <c r="A48" s="594"/>
      <c r="B48" s="593"/>
      <c r="C48" s="592"/>
      <c r="D48" s="592"/>
    </row>
    <row r="49" customFormat="false" ht="12.75" hidden="false" customHeight="false" outlineLevel="0" collapsed="false">
      <c r="A49" s="594"/>
      <c r="B49" s="593"/>
      <c r="C49" s="592"/>
      <c r="D49" s="592"/>
    </row>
    <row r="50" customFormat="false" ht="12.75" hidden="false" customHeight="false" outlineLevel="0" collapsed="false">
      <c r="A50" s="594"/>
      <c r="B50" s="593"/>
      <c r="C50" s="592"/>
      <c r="D50" s="592"/>
    </row>
    <row r="51" customFormat="false" ht="12.75" hidden="false" customHeight="false" outlineLevel="0" collapsed="false">
      <c r="A51" s="594"/>
      <c r="B51" s="593"/>
      <c r="C51" s="592"/>
      <c r="D51" s="592"/>
    </row>
    <row r="52" customFormat="false" ht="12.75" hidden="false" customHeight="false" outlineLevel="0" collapsed="false">
      <c r="A52" s="594"/>
      <c r="B52" s="593"/>
      <c r="C52" s="592"/>
      <c r="D52" s="592"/>
    </row>
    <row r="53" customFormat="false" ht="12.75" hidden="false" customHeight="false" outlineLevel="0" collapsed="false">
      <c r="A53" s="594"/>
      <c r="B53" s="593"/>
      <c r="C53" s="592"/>
      <c r="D53" s="592"/>
    </row>
    <row r="54" customFormat="false" ht="12.75" hidden="false" customHeight="false" outlineLevel="0" collapsed="false">
      <c r="A54" s="594"/>
      <c r="B54" s="593"/>
      <c r="C54" s="592"/>
      <c r="D54" s="592"/>
    </row>
    <row r="55" customFormat="false" ht="12.75" hidden="false" customHeight="false" outlineLevel="0" collapsed="false">
      <c r="A55" s="594"/>
      <c r="B55" s="593"/>
      <c r="C55" s="592"/>
      <c r="D55" s="592"/>
    </row>
    <row r="56" customFormat="false" ht="12.75" hidden="false" customHeight="false" outlineLevel="0" collapsed="false">
      <c r="A56" s="594"/>
      <c r="B56" s="593"/>
      <c r="C56" s="592"/>
      <c r="D56" s="592"/>
    </row>
    <row r="57" customFormat="false" ht="12.75" hidden="false" customHeight="false" outlineLevel="0" collapsed="false">
      <c r="A57" s="594"/>
      <c r="B57" s="593"/>
      <c r="C57" s="592"/>
      <c r="D57" s="592"/>
    </row>
    <row r="58" customFormat="false" ht="12.75" hidden="false" customHeight="false" outlineLevel="0" collapsed="false">
      <c r="A58" s="594"/>
      <c r="B58" s="593"/>
      <c r="C58" s="592"/>
      <c r="D58" s="592"/>
    </row>
    <row r="59" customFormat="false" ht="12.75" hidden="false" customHeight="false" outlineLevel="0" collapsed="false">
      <c r="A59" s="594"/>
      <c r="B59" s="593"/>
      <c r="C59" s="592"/>
      <c r="D59" s="592"/>
    </row>
    <row r="60" customFormat="false" ht="12.75" hidden="false" customHeight="false" outlineLevel="0" collapsed="false">
      <c r="A60" s="594"/>
      <c r="B60" s="593"/>
      <c r="C60" s="592"/>
      <c r="D60" s="592"/>
    </row>
    <row r="61" customFormat="false" ht="12.75" hidden="false" customHeight="false" outlineLevel="0" collapsed="false">
      <c r="A61" s="594"/>
      <c r="B61" s="593"/>
      <c r="C61" s="592"/>
      <c r="D61" s="592"/>
    </row>
    <row r="62" customFormat="false" ht="12.75" hidden="false" customHeight="false" outlineLevel="0" collapsed="false">
      <c r="A62" s="594"/>
      <c r="B62" s="593"/>
      <c r="C62" s="592"/>
      <c r="D62" s="592"/>
    </row>
    <row r="63" customFormat="false" ht="12.75" hidden="false" customHeight="false" outlineLevel="0" collapsed="false">
      <c r="A63" s="594"/>
      <c r="B63" s="593"/>
      <c r="C63" s="592"/>
      <c r="D63" s="592"/>
    </row>
    <row r="64" customFormat="false" ht="12.75" hidden="false" customHeight="false" outlineLevel="0" collapsed="false">
      <c r="A64" s="594"/>
      <c r="B64" s="593"/>
      <c r="C64" s="592"/>
      <c r="D64" s="592"/>
    </row>
    <row r="65" customFormat="false" ht="12.75" hidden="false" customHeight="false" outlineLevel="0" collapsed="false">
      <c r="A65" s="594"/>
      <c r="B65" s="593"/>
      <c r="C65" s="592"/>
      <c r="D65" s="592"/>
    </row>
    <row r="66" customFormat="false" ht="12.75" hidden="false" customHeight="false" outlineLevel="0" collapsed="false">
      <c r="A66" s="594"/>
      <c r="B66" s="593"/>
      <c r="C66" s="592"/>
      <c r="D66" s="592"/>
    </row>
    <row r="67" customFormat="false" ht="12.75" hidden="false" customHeight="false" outlineLevel="0" collapsed="false">
      <c r="A67" s="594"/>
      <c r="B67" s="593"/>
      <c r="C67" s="592"/>
      <c r="D67" s="592"/>
    </row>
    <row r="68" customFormat="false" ht="12.75" hidden="false" customHeight="false" outlineLevel="0" collapsed="false">
      <c r="A68" s="594"/>
      <c r="B68" s="593"/>
      <c r="C68" s="592"/>
      <c r="D68" s="592"/>
    </row>
    <row r="69" customFormat="false" ht="12.75" hidden="false" customHeight="false" outlineLevel="0" collapsed="false">
      <c r="A69" s="594"/>
      <c r="B69" s="593"/>
      <c r="C69" s="592"/>
      <c r="D69" s="592"/>
    </row>
    <row r="70" customFormat="false" ht="12.75" hidden="false" customHeight="false" outlineLevel="0" collapsed="false">
      <c r="A70" s="594"/>
      <c r="B70" s="593"/>
      <c r="C70" s="592"/>
      <c r="D70" s="592"/>
    </row>
    <row r="71" customFormat="false" ht="12.75" hidden="false" customHeight="false" outlineLevel="0" collapsed="false">
      <c r="A71" s="594"/>
      <c r="B71" s="593"/>
      <c r="C71" s="592"/>
      <c r="D71" s="592"/>
    </row>
    <row r="72" customFormat="false" ht="12.75" hidden="false" customHeight="false" outlineLevel="0" collapsed="false">
      <c r="A72" s="594"/>
      <c r="B72" s="593"/>
      <c r="C72" s="592"/>
      <c r="D72" s="592"/>
    </row>
    <row r="73" customFormat="false" ht="12.75" hidden="false" customHeight="false" outlineLevel="0" collapsed="false">
      <c r="A73" s="594"/>
      <c r="B73" s="593"/>
      <c r="C73" s="592"/>
      <c r="D73" s="592"/>
    </row>
    <row r="74" customFormat="false" ht="12.75" hidden="false" customHeight="false" outlineLevel="0" collapsed="false">
      <c r="A74" s="594"/>
      <c r="B74" s="593"/>
      <c r="C74" s="592"/>
      <c r="D74" s="592"/>
    </row>
    <row r="75" customFormat="false" ht="12.75" hidden="false" customHeight="false" outlineLevel="0" collapsed="false">
      <c r="A75" s="594"/>
      <c r="B75" s="593"/>
      <c r="C75" s="592"/>
      <c r="D75" s="592"/>
    </row>
    <row r="76" customFormat="false" ht="12.75" hidden="false" customHeight="false" outlineLevel="0" collapsed="false">
      <c r="A76" s="594"/>
      <c r="B76" s="593"/>
      <c r="C76" s="592"/>
      <c r="D76" s="592"/>
    </row>
    <row r="77" customFormat="false" ht="12.75" hidden="false" customHeight="false" outlineLevel="0" collapsed="false">
      <c r="A77" s="594"/>
      <c r="B77" s="593"/>
      <c r="C77" s="592"/>
      <c r="D77" s="592"/>
    </row>
    <row r="78" customFormat="false" ht="12.75" hidden="false" customHeight="false" outlineLevel="0" collapsed="false">
      <c r="A78" s="594"/>
      <c r="B78" s="593"/>
      <c r="C78" s="592"/>
      <c r="D78" s="592"/>
    </row>
    <row r="79" customFormat="false" ht="12.75" hidden="false" customHeight="false" outlineLevel="0" collapsed="false">
      <c r="A79" s="594"/>
      <c r="B79" s="593"/>
      <c r="C79" s="592"/>
      <c r="D79" s="592"/>
    </row>
    <row r="80" customFormat="false" ht="12.75" hidden="false" customHeight="false" outlineLevel="0" collapsed="false">
      <c r="A80" s="594"/>
      <c r="B80" s="593"/>
      <c r="C80" s="592"/>
      <c r="D80" s="592"/>
    </row>
    <row r="81" customFormat="false" ht="12.75" hidden="false" customHeight="false" outlineLevel="0" collapsed="false">
      <c r="A81" s="594"/>
      <c r="B81" s="593"/>
      <c r="C81" s="592"/>
      <c r="D81" s="592"/>
    </row>
    <row r="82" customFormat="false" ht="12.75" hidden="false" customHeight="false" outlineLevel="0" collapsed="false">
      <c r="A82" s="594"/>
      <c r="B82" s="593"/>
      <c r="C82" s="592"/>
      <c r="D82" s="592"/>
    </row>
    <row r="83" customFormat="false" ht="12.75" hidden="false" customHeight="false" outlineLevel="0" collapsed="false">
      <c r="A83" s="594"/>
      <c r="B83" s="593"/>
      <c r="C83" s="592"/>
      <c r="D83" s="592"/>
    </row>
    <row r="84" customFormat="false" ht="12.75" hidden="false" customHeight="false" outlineLevel="0" collapsed="false">
      <c r="A84" s="594"/>
      <c r="B84" s="593"/>
      <c r="C84" s="592"/>
      <c r="D84" s="592"/>
    </row>
    <row r="85" customFormat="false" ht="12.75" hidden="false" customHeight="false" outlineLevel="0" collapsed="false">
      <c r="A85" s="594"/>
      <c r="B85" s="593"/>
      <c r="C85" s="592"/>
      <c r="D85" s="592"/>
    </row>
    <row r="86" customFormat="false" ht="12.75" hidden="false" customHeight="false" outlineLevel="0" collapsed="false">
      <c r="A86" s="594"/>
      <c r="B86" s="593"/>
      <c r="C86" s="592"/>
      <c r="D86" s="592"/>
    </row>
    <row r="87" customFormat="false" ht="12.75" hidden="false" customHeight="false" outlineLevel="0" collapsed="false">
      <c r="A87" s="594"/>
      <c r="B87" s="593"/>
      <c r="C87" s="592"/>
      <c r="D87" s="592"/>
    </row>
    <row r="88" customFormat="false" ht="12.75" hidden="false" customHeight="false" outlineLevel="0" collapsed="false">
      <c r="A88" s="594"/>
      <c r="B88" s="593"/>
      <c r="C88" s="592"/>
      <c r="D88" s="592"/>
    </row>
    <row r="89" customFormat="false" ht="12.75" hidden="false" customHeight="false" outlineLevel="0" collapsed="false">
      <c r="A89" s="594"/>
      <c r="B89" s="593"/>
      <c r="C89" s="592"/>
      <c r="D89" s="592"/>
    </row>
    <row r="90" customFormat="false" ht="12.75" hidden="false" customHeight="false" outlineLevel="0" collapsed="false">
      <c r="A90" s="594"/>
      <c r="B90" s="593"/>
      <c r="C90" s="592"/>
      <c r="D90" s="592"/>
    </row>
    <row r="91" customFormat="false" ht="12.75" hidden="false" customHeight="false" outlineLevel="0" collapsed="false">
      <c r="A91" s="594"/>
      <c r="B91" s="593"/>
      <c r="C91" s="592"/>
      <c r="D91" s="592"/>
    </row>
    <row r="92" customFormat="false" ht="12.75" hidden="false" customHeight="false" outlineLevel="0" collapsed="false">
      <c r="A92" s="594"/>
      <c r="B92" s="593"/>
      <c r="C92" s="592"/>
      <c r="D92" s="592"/>
    </row>
    <row r="93" customFormat="false" ht="12.75" hidden="false" customHeight="false" outlineLevel="0" collapsed="false">
      <c r="A93" s="594"/>
      <c r="B93" s="593"/>
      <c r="C93" s="592"/>
      <c r="D93" s="592"/>
    </row>
    <row r="94" customFormat="false" ht="12.75" hidden="false" customHeight="false" outlineLevel="0" collapsed="false">
      <c r="A94" s="594"/>
      <c r="B94" s="593"/>
      <c r="C94" s="592"/>
      <c r="D94" s="592"/>
    </row>
    <row r="95" customFormat="false" ht="12.75" hidden="false" customHeight="false" outlineLevel="0" collapsed="false">
      <c r="A95" s="594"/>
      <c r="B95" s="593"/>
      <c r="C95" s="592"/>
      <c r="D95" s="592"/>
    </row>
    <row r="96" customFormat="false" ht="12.75" hidden="false" customHeight="false" outlineLevel="0" collapsed="false">
      <c r="A96" s="594"/>
      <c r="B96" s="593"/>
      <c r="C96" s="592"/>
      <c r="D96" s="592"/>
    </row>
    <row r="97" customFormat="false" ht="12.75" hidden="false" customHeight="false" outlineLevel="0" collapsed="false">
      <c r="A97" s="594"/>
      <c r="B97" s="593"/>
      <c r="C97" s="592"/>
      <c r="D97" s="592"/>
    </row>
    <row r="98" customFormat="false" ht="12.75" hidden="false" customHeight="false" outlineLevel="0" collapsed="false">
      <c r="A98" s="594"/>
      <c r="B98" s="593"/>
      <c r="C98" s="592"/>
      <c r="D98" s="592"/>
    </row>
    <row r="99" customFormat="false" ht="12.75" hidden="false" customHeight="false" outlineLevel="0" collapsed="false">
      <c r="A99" s="594"/>
      <c r="B99" s="593"/>
      <c r="C99" s="592"/>
      <c r="D99" s="592"/>
    </row>
    <row r="100" customFormat="false" ht="12.75" hidden="false" customHeight="false" outlineLevel="0" collapsed="false">
      <c r="A100" s="594"/>
      <c r="B100" s="593"/>
      <c r="C100" s="592"/>
      <c r="D100" s="592"/>
    </row>
    <row r="101" customFormat="false" ht="12.75" hidden="false" customHeight="false" outlineLevel="0" collapsed="false">
      <c r="A101" s="594"/>
      <c r="B101" s="593"/>
      <c r="C101" s="592"/>
      <c r="D101" s="592"/>
    </row>
    <row r="102" customFormat="false" ht="12.75" hidden="false" customHeight="false" outlineLevel="0" collapsed="false">
      <c r="A102" s="594"/>
      <c r="B102" s="593"/>
      <c r="C102" s="592"/>
      <c r="D102" s="592"/>
    </row>
    <row r="103" customFormat="false" ht="12.75" hidden="false" customHeight="false" outlineLevel="0" collapsed="false">
      <c r="A103" s="594"/>
      <c r="B103" s="593"/>
      <c r="C103" s="592"/>
      <c r="D103" s="592"/>
    </row>
    <row r="104" customFormat="false" ht="12.75" hidden="false" customHeight="false" outlineLevel="0" collapsed="false">
      <c r="A104" s="594"/>
      <c r="B104" s="593"/>
      <c r="C104" s="592"/>
      <c r="D104" s="592"/>
    </row>
    <row r="105" customFormat="false" ht="12.75" hidden="false" customHeight="false" outlineLevel="0" collapsed="false">
      <c r="A105" s="594"/>
      <c r="B105" s="593"/>
      <c r="C105" s="592"/>
      <c r="D105" s="592"/>
    </row>
    <row r="106" customFormat="false" ht="12.75" hidden="false" customHeight="false" outlineLevel="0" collapsed="false">
      <c r="A106" s="594"/>
      <c r="B106" s="593"/>
      <c r="C106" s="592"/>
      <c r="D106" s="592"/>
    </row>
    <row r="107" customFormat="false" ht="12.75" hidden="false" customHeight="false" outlineLevel="0" collapsed="false">
      <c r="A107" s="594"/>
      <c r="B107" s="593"/>
      <c r="C107" s="592"/>
      <c r="D107" s="592"/>
    </row>
    <row r="108" customFormat="false" ht="12.75" hidden="false" customHeight="false" outlineLevel="0" collapsed="false">
      <c r="A108" s="594"/>
      <c r="B108" s="593"/>
      <c r="C108" s="592"/>
      <c r="D108" s="592"/>
    </row>
    <row r="109" customFormat="false" ht="12.75" hidden="false" customHeight="false" outlineLevel="0" collapsed="false">
      <c r="A109" s="594"/>
      <c r="B109" s="593"/>
      <c r="C109" s="592"/>
      <c r="D109" s="592"/>
    </row>
    <row r="110" customFormat="false" ht="12.75" hidden="false" customHeight="false" outlineLevel="0" collapsed="false">
      <c r="A110" s="594"/>
      <c r="B110" s="593"/>
      <c r="C110" s="592"/>
      <c r="D110" s="592"/>
    </row>
    <row r="111" customFormat="false" ht="12.75" hidden="false" customHeight="false" outlineLevel="0" collapsed="false">
      <c r="A111" s="594"/>
      <c r="B111" s="593"/>
      <c r="C111" s="592"/>
      <c r="D111" s="592"/>
    </row>
    <row r="112" customFormat="false" ht="12.75" hidden="false" customHeight="false" outlineLevel="0" collapsed="false">
      <c r="A112" s="594"/>
      <c r="B112" s="593"/>
      <c r="C112" s="592"/>
      <c r="D112" s="592"/>
    </row>
    <row r="113" customFormat="false" ht="12.75" hidden="false" customHeight="false" outlineLevel="0" collapsed="false">
      <c r="A113" s="594"/>
      <c r="B113" s="593"/>
      <c r="C113" s="592"/>
      <c r="D113" s="592"/>
    </row>
    <row r="114" customFormat="false" ht="12.75" hidden="false" customHeight="false" outlineLevel="0" collapsed="false">
      <c r="A114" s="594"/>
      <c r="B114" s="593"/>
      <c r="C114" s="592"/>
      <c r="D114" s="592"/>
    </row>
    <row r="115" customFormat="false" ht="12.75" hidden="false" customHeight="false" outlineLevel="0" collapsed="false">
      <c r="A115" s="594"/>
      <c r="B115" s="593"/>
      <c r="C115" s="592"/>
      <c r="D115" s="592"/>
    </row>
    <row r="116" customFormat="false" ht="12.75" hidden="false" customHeight="false" outlineLevel="0" collapsed="false">
      <c r="A116" s="594"/>
      <c r="B116" s="593"/>
      <c r="C116" s="592"/>
      <c r="D116" s="592"/>
    </row>
    <row r="117" customFormat="false" ht="12.75" hidden="false" customHeight="false" outlineLevel="0" collapsed="false">
      <c r="A117" s="594"/>
      <c r="B117" s="593"/>
      <c r="C117" s="592"/>
      <c r="D117" s="592"/>
    </row>
    <row r="118" customFormat="false" ht="12.75" hidden="false" customHeight="false" outlineLevel="0" collapsed="false">
      <c r="A118" s="594"/>
      <c r="B118" s="593"/>
      <c r="C118" s="592"/>
      <c r="D118" s="592"/>
    </row>
    <row r="119" customFormat="false" ht="12.75" hidden="false" customHeight="false" outlineLevel="0" collapsed="false">
      <c r="A119" s="594"/>
      <c r="B119" s="593"/>
      <c r="C119" s="592"/>
      <c r="D119" s="592"/>
    </row>
    <row r="120" customFormat="false" ht="12.75" hidden="false" customHeight="false" outlineLevel="0" collapsed="false">
      <c r="A120" s="594"/>
      <c r="B120" s="593"/>
      <c r="C120" s="592"/>
      <c r="D120" s="592"/>
    </row>
    <row r="121" customFormat="false" ht="12.75" hidden="false" customHeight="false" outlineLevel="0" collapsed="false">
      <c r="A121" s="594"/>
      <c r="B121" s="593"/>
      <c r="C121" s="592"/>
      <c r="D121" s="592"/>
    </row>
    <row r="122" customFormat="false" ht="12.75" hidden="false" customHeight="false" outlineLevel="0" collapsed="false">
      <c r="A122" s="594"/>
      <c r="B122" s="593"/>
      <c r="C122" s="592"/>
      <c r="D122" s="592"/>
    </row>
    <row r="123" customFormat="false" ht="12.75" hidden="false" customHeight="false" outlineLevel="0" collapsed="false">
      <c r="A123" s="594"/>
      <c r="B123" s="593"/>
      <c r="C123" s="592"/>
      <c r="D123" s="592"/>
    </row>
    <row r="124" customFormat="false" ht="12.75" hidden="false" customHeight="false" outlineLevel="0" collapsed="false">
      <c r="A124" s="594"/>
      <c r="B124" s="593"/>
      <c r="C124" s="592"/>
      <c r="D124" s="592"/>
    </row>
    <row r="125" customFormat="false" ht="12.75" hidden="false" customHeight="false" outlineLevel="0" collapsed="false">
      <c r="A125" s="594"/>
      <c r="B125" s="593"/>
      <c r="C125" s="592"/>
      <c r="D125" s="592"/>
    </row>
    <row r="126" customFormat="false" ht="12.75" hidden="false" customHeight="false" outlineLevel="0" collapsed="false">
      <c r="A126" s="594"/>
      <c r="B126" s="593"/>
      <c r="C126" s="592"/>
      <c r="D126" s="592"/>
    </row>
    <row r="127" customFormat="false" ht="12.75" hidden="false" customHeight="false" outlineLevel="0" collapsed="false">
      <c r="A127" s="594"/>
      <c r="B127" s="593"/>
      <c r="C127" s="592"/>
      <c r="D127" s="592"/>
    </row>
    <row r="128" customFormat="false" ht="12.75" hidden="false" customHeight="false" outlineLevel="0" collapsed="false">
      <c r="A128" s="594"/>
      <c r="B128" s="593"/>
      <c r="C128" s="592"/>
      <c r="D128" s="592"/>
    </row>
    <row r="129" customFormat="false" ht="12.75" hidden="false" customHeight="false" outlineLevel="0" collapsed="false">
      <c r="A129" s="594"/>
      <c r="B129" s="593"/>
      <c r="C129" s="592"/>
      <c r="D129" s="592"/>
    </row>
    <row r="130" customFormat="false" ht="12.75" hidden="false" customHeight="false" outlineLevel="0" collapsed="false">
      <c r="A130" s="594"/>
      <c r="B130" s="593"/>
      <c r="C130" s="592"/>
      <c r="D130" s="592"/>
    </row>
    <row r="131" customFormat="false" ht="12.75" hidden="false" customHeight="false" outlineLevel="0" collapsed="false">
      <c r="A131" s="594"/>
      <c r="B131" s="593"/>
      <c r="C131" s="592"/>
      <c r="D131" s="592"/>
    </row>
    <row r="132" customFormat="false" ht="12.75" hidden="false" customHeight="false" outlineLevel="0" collapsed="false">
      <c r="A132" s="594"/>
      <c r="B132" s="593"/>
      <c r="C132" s="592"/>
      <c r="D132" s="592"/>
    </row>
    <row r="133" customFormat="false" ht="12.75" hidden="false" customHeight="false" outlineLevel="0" collapsed="false">
      <c r="A133" s="594"/>
      <c r="B133" s="593"/>
      <c r="C133" s="592"/>
      <c r="D133" s="592"/>
    </row>
    <row r="134" customFormat="false" ht="12.75" hidden="false" customHeight="false" outlineLevel="0" collapsed="false">
      <c r="A134" s="594"/>
      <c r="B134" s="593"/>
      <c r="C134" s="592"/>
      <c r="D134" s="592"/>
    </row>
    <row r="135" customFormat="false" ht="12.75" hidden="false" customHeight="false" outlineLevel="0" collapsed="false">
      <c r="A135" s="594"/>
      <c r="B135" s="593"/>
      <c r="C135" s="592"/>
      <c r="D135" s="592"/>
    </row>
    <row r="136" customFormat="false" ht="12.75" hidden="false" customHeight="false" outlineLevel="0" collapsed="false">
      <c r="A136" s="594"/>
      <c r="B136" s="593"/>
      <c r="C136" s="592"/>
      <c r="D136" s="592"/>
    </row>
    <row r="137" customFormat="false" ht="12.75" hidden="false" customHeight="false" outlineLevel="0" collapsed="false">
      <c r="A137" s="594"/>
      <c r="B137" s="593"/>
      <c r="C137" s="592"/>
      <c r="D137" s="592"/>
    </row>
    <row r="138" customFormat="false" ht="12.75" hidden="false" customHeight="false" outlineLevel="0" collapsed="false">
      <c r="A138" s="594"/>
      <c r="B138" s="593"/>
      <c r="C138" s="592"/>
      <c r="D138" s="592"/>
    </row>
    <row r="139" customFormat="false" ht="12.75" hidden="false" customHeight="false" outlineLevel="0" collapsed="false">
      <c r="A139" s="594"/>
      <c r="B139" s="593"/>
      <c r="C139" s="592"/>
      <c r="D139" s="592"/>
    </row>
    <row r="140" customFormat="false" ht="12.75" hidden="false" customHeight="false" outlineLevel="0" collapsed="false">
      <c r="A140" s="594"/>
      <c r="B140" s="593"/>
      <c r="C140" s="592"/>
      <c r="D140" s="592"/>
    </row>
    <row r="141" customFormat="false" ht="12.75" hidden="false" customHeight="false" outlineLevel="0" collapsed="false">
      <c r="A141" s="594"/>
      <c r="B141" s="593"/>
      <c r="C141" s="592"/>
      <c r="D141" s="592"/>
    </row>
    <row r="142" customFormat="false" ht="12.75" hidden="false" customHeight="false" outlineLevel="0" collapsed="false">
      <c r="A142" s="594"/>
      <c r="B142" s="593"/>
      <c r="C142" s="592"/>
      <c r="D142" s="592"/>
    </row>
    <row r="143" customFormat="false" ht="12.75" hidden="false" customHeight="false" outlineLevel="0" collapsed="false">
      <c r="A143" s="594"/>
      <c r="B143" s="593"/>
      <c r="C143" s="592"/>
      <c r="D143" s="592"/>
    </row>
    <row r="144" customFormat="false" ht="12.75" hidden="false" customHeight="false" outlineLevel="0" collapsed="false">
      <c r="A144" s="594"/>
      <c r="B144" s="593"/>
      <c r="C144" s="592"/>
      <c r="D144" s="592"/>
    </row>
    <row r="145" customFormat="false" ht="12.75" hidden="false" customHeight="false" outlineLevel="0" collapsed="false">
      <c r="A145" s="594"/>
      <c r="B145" s="593"/>
      <c r="C145" s="592"/>
      <c r="D145" s="592"/>
    </row>
    <row r="146" customFormat="false" ht="12.75" hidden="false" customHeight="false" outlineLevel="0" collapsed="false">
      <c r="A146" s="594"/>
      <c r="B146" s="593"/>
      <c r="C146" s="592"/>
      <c r="D146" s="592"/>
    </row>
    <row r="147" customFormat="false" ht="12.75" hidden="false" customHeight="false" outlineLevel="0" collapsed="false">
      <c r="A147" s="594"/>
      <c r="B147" s="593"/>
      <c r="C147" s="592"/>
      <c r="D147" s="592"/>
    </row>
    <row r="148" customFormat="false" ht="12.75" hidden="false" customHeight="false" outlineLevel="0" collapsed="false">
      <c r="A148" s="594"/>
      <c r="B148" s="593"/>
      <c r="C148" s="592"/>
      <c r="D148" s="592"/>
    </row>
    <row r="149" customFormat="false" ht="12.75" hidden="false" customHeight="false" outlineLevel="0" collapsed="false">
      <c r="A149" s="594"/>
      <c r="B149" s="593"/>
      <c r="C149" s="592"/>
      <c r="D149" s="592"/>
    </row>
    <row r="150" customFormat="false" ht="12.75" hidden="false" customHeight="false" outlineLevel="0" collapsed="false">
      <c r="A150" s="594"/>
      <c r="B150" s="593"/>
      <c r="C150" s="592"/>
      <c r="D150" s="592"/>
    </row>
    <row r="151" customFormat="false" ht="12.75" hidden="false" customHeight="false" outlineLevel="0" collapsed="false">
      <c r="A151" s="594"/>
      <c r="B151" s="593"/>
      <c r="C151" s="592"/>
      <c r="D151" s="592"/>
    </row>
    <row r="152" customFormat="false" ht="12.75" hidden="false" customHeight="false" outlineLevel="0" collapsed="false">
      <c r="A152" s="594"/>
      <c r="B152" s="593"/>
      <c r="C152" s="592"/>
      <c r="D152" s="592"/>
    </row>
    <row r="153" customFormat="false" ht="12.75" hidden="false" customHeight="false" outlineLevel="0" collapsed="false">
      <c r="A153" s="594"/>
      <c r="B153" s="593"/>
      <c r="C153" s="592"/>
      <c r="D153" s="592"/>
    </row>
    <row r="154" customFormat="false" ht="12.75" hidden="false" customHeight="false" outlineLevel="0" collapsed="false">
      <c r="A154" s="594"/>
      <c r="B154" s="593"/>
      <c r="C154" s="592"/>
      <c r="D154" s="592"/>
    </row>
    <row r="155" customFormat="false" ht="12.75" hidden="false" customHeight="false" outlineLevel="0" collapsed="false">
      <c r="A155" s="594"/>
      <c r="B155" s="593"/>
      <c r="C155" s="592"/>
      <c r="D155" s="592"/>
    </row>
    <row r="156" customFormat="false" ht="12.75" hidden="false" customHeight="false" outlineLevel="0" collapsed="false">
      <c r="A156" s="594"/>
      <c r="B156" s="593"/>
      <c r="C156" s="592"/>
      <c r="D156" s="592"/>
    </row>
    <row r="157" customFormat="false" ht="12.75" hidden="false" customHeight="false" outlineLevel="0" collapsed="false">
      <c r="A157" s="594"/>
      <c r="B157" s="593"/>
      <c r="C157" s="592"/>
      <c r="D157" s="592"/>
    </row>
    <row r="158" customFormat="false" ht="12.75" hidden="false" customHeight="false" outlineLevel="0" collapsed="false">
      <c r="A158" s="594"/>
      <c r="B158" s="593"/>
      <c r="C158" s="592"/>
      <c r="D158" s="592"/>
    </row>
    <row r="159" customFormat="false" ht="12.75" hidden="false" customHeight="false" outlineLevel="0" collapsed="false">
      <c r="A159" s="594"/>
      <c r="B159" s="593"/>
      <c r="C159" s="592"/>
      <c r="D159" s="592"/>
    </row>
    <row r="160" customFormat="false" ht="12.75" hidden="false" customHeight="false" outlineLevel="0" collapsed="false">
      <c r="A160" s="594"/>
      <c r="B160" s="593"/>
      <c r="C160" s="592"/>
      <c r="D160" s="592"/>
    </row>
    <row r="161" customFormat="false" ht="12.75" hidden="false" customHeight="false" outlineLevel="0" collapsed="false">
      <c r="A161" s="594"/>
      <c r="B161" s="593"/>
      <c r="C161" s="592"/>
      <c r="D161" s="592"/>
    </row>
    <row r="162" customFormat="false" ht="12.75" hidden="false" customHeight="false" outlineLevel="0" collapsed="false">
      <c r="A162" s="594"/>
      <c r="B162" s="593"/>
      <c r="C162" s="592"/>
      <c r="D162" s="592"/>
    </row>
    <row r="163" customFormat="false" ht="12.75" hidden="false" customHeight="false" outlineLevel="0" collapsed="false">
      <c r="A163" s="594"/>
      <c r="B163" s="593"/>
      <c r="C163" s="592"/>
      <c r="D163" s="592"/>
    </row>
    <row r="164" customFormat="false" ht="12.75" hidden="false" customHeight="false" outlineLevel="0" collapsed="false">
      <c r="A164" s="594"/>
      <c r="B164" s="593"/>
      <c r="C164" s="592"/>
      <c r="D164" s="592"/>
    </row>
    <row r="165" customFormat="false" ht="12.75" hidden="false" customHeight="false" outlineLevel="0" collapsed="false">
      <c r="A165" s="594"/>
      <c r="B165" s="593"/>
      <c r="C165" s="592"/>
      <c r="D165" s="592"/>
    </row>
    <row r="166" customFormat="false" ht="12.75" hidden="false" customHeight="false" outlineLevel="0" collapsed="false">
      <c r="A166" s="594"/>
      <c r="B166" s="593"/>
      <c r="C166" s="592"/>
      <c r="D166" s="592"/>
    </row>
    <row r="167" customFormat="false" ht="12.75" hidden="false" customHeight="false" outlineLevel="0" collapsed="false">
      <c r="A167" s="594"/>
      <c r="B167" s="593"/>
      <c r="C167" s="592"/>
      <c r="D167" s="592"/>
    </row>
    <row r="168" customFormat="false" ht="12.75" hidden="false" customHeight="false" outlineLevel="0" collapsed="false">
      <c r="A168" s="594"/>
      <c r="B168" s="593"/>
      <c r="C168" s="592"/>
      <c r="D168" s="592"/>
    </row>
    <row r="169" customFormat="false" ht="12.75" hidden="false" customHeight="false" outlineLevel="0" collapsed="false">
      <c r="A169" s="594"/>
      <c r="B169" s="593"/>
      <c r="C169" s="592"/>
      <c r="D169" s="592"/>
    </row>
    <row r="170" customFormat="false" ht="12.75" hidden="false" customHeight="false" outlineLevel="0" collapsed="false">
      <c r="A170" s="594"/>
      <c r="B170" s="593"/>
      <c r="C170" s="592"/>
      <c r="D170" s="592"/>
    </row>
    <row r="171" customFormat="false" ht="12.75" hidden="false" customHeight="false" outlineLevel="0" collapsed="false">
      <c r="A171" s="594"/>
      <c r="B171" s="593"/>
      <c r="C171" s="592"/>
      <c r="D171" s="592"/>
    </row>
    <row r="172" customFormat="false" ht="12.75" hidden="false" customHeight="false" outlineLevel="0" collapsed="false">
      <c r="A172" s="594"/>
      <c r="B172" s="593"/>
      <c r="C172" s="592"/>
      <c r="D172" s="592"/>
    </row>
    <row r="173" customFormat="false" ht="12.75" hidden="false" customHeight="false" outlineLevel="0" collapsed="false">
      <c r="A173" s="594"/>
      <c r="B173" s="593"/>
      <c r="C173" s="592"/>
      <c r="D173" s="592"/>
    </row>
    <row r="174" customFormat="false" ht="12.75" hidden="false" customHeight="false" outlineLevel="0" collapsed="false">
      <c r="A174" s="594"/>
      <c r="B174" s="593"/>
      <c r="C174" s="592"/>
      <c r="D174" s="592"/>
    </row>
    <row r="175" customFormat="false" ht="12.75" hidden="false" customHeight="false" outlineLevel="0" collapsed="false">
      <c r="A175" s="594"/>
      <c r="B175" s="593"/>
      <c r="C175" s="592"/>
      <c r="D175" s="592"/>
    </row>
    <row r="176" customFormat="false" ht="12.75" hidden="false" customHeight="false" outlineLevel="0" collapsed="false">
      <c r="A176" s="594"/>
      <c r="B176" s="593"/>
      <c r="C176" s="592"/>
      <c r="D176" s="592"/>
    </row>
    <row r="177" customFormat="false" ht="12.75" hidden="false" customHeight="false" outlineLevel="0" collapsed="false">
      <c r="A177" s="594"/>
      <c r="B177" s="593"/>
      <c r="C177" s="592"/>
      <c r="D177" s="592"/>
    </row>
    <row r="178" customFormat="false" ht="12.75" hidden="false" customHeight="false" outlineLevel="0" collapsed="false">
      <c r="A178" s="594"/>
      <c r="B178" s="593"/>
      <c r="C178" s="592"/>
      <c r="D178" s="592"/>
    </row>
    <row r="179" customFormat="false" ht="12.75" hidden="false" customHeight="false" outlineLevel="0" collapsed="false">
      <c r="A179" s="594"/>
      <c r="B179" s="593"/>
      <c r="C179" s="592"/>
      <c r="D179" s="592"/>
    </row>
    <row r="180" customFormat="false" ht="12.75" hidden="false" customHeight="false" outlineLevel="0" collapsed="false">
      <c r="A180" s="594"/>
      <c r="B180" s="593"/>
      <c r="C180" s="592"/>
      <c r="D180" s="592"/>
    </row>
    <row r="181" customFormat="false" ht="12.75" hidden="false" customHeight="false" outlineLevel="0" collapsed="false">
      <c r="A181" s="594"/>
      <c r="B181" s="593"/>
      <c r="C181" s="592"/>
      <c r="D181" s="592"/>
    </row>
    <row r="182" customFormat="false" ht="12.75" hidden="false" customHeight="false" outlineLevel="0" collapsed="false">
      <c r="A182" s="594"/>
      <c r="B182" s="593"/>
      <c r="C182" s="592"/>
      <c r="D182" s="592"/>
    </row>
    <row r="183" customFormat="false" ht="12.75" hidden="false" customHeight="false" outlineLevel="0" collapsed="false">
      <c r="A183" s="594"/>
      <c r="B183" s="593"/>
      <c r="C183" s="592"/>
      <c r="D183" s="592"/>
    </row>
    <row r="184" customFormat="false" ht="12.75" hidden="false" customHeight="false" outlineLevel="0" collapsed="false">
      <c r="A184" s="594"/>
      <c r="B184" s="593"/>
      <c r="C184" s="592"/>
      <c r="D184" s="592"/>
    </row>
    <row r="185" customFormat="false" ht="12.75" hidden="false" customHeight="false" outlineLevel="0" collapsed="false">
      <c r="A185" s="594"/>
      <c r="B185" s="593"/>
      <c r="C185" s="592"/>
      <c r="D185" s="592"/>
    </row>
    <row r="186" customFormat="false" ht="12.75" hidden="false" customHeight="false" outlineLevel="0" collapsed="false">
      <c r="A186" s="594"/>
      <c r="B186" s="593"/>
      <c r="C186" s="592"/>
      <c r="D186" s="592"/>
    </row>
    <row r="187" customFormat="false" ht="12.75" hidden="false" customHeight="false" outlineLevel="0" collapsed="false">
      <c r="A187" s="594"/>
      <c r="B187" s="593"/>
      <c r="C187" s="592"/>
      <c r="D187" s="592"/>
    </row>
    <row r="188" customFormat="false" ht="12.75" hidden="false" customHeight="false" outlineLevel="0" collapsed="false">
      <c r="A188" s="594"/>
      <c r="B188" s="593"/>
      <c r="C188" s="592"/>
      <c r="D188" s="592"/>
    </row>
    <row r="189" customFormat="false" ht="12.75" hidden="false" customHeight="false" outlineLevel="0" collapsed="false">
      <c r="A189" s="594"/>
      <c r="B189" s="593"/>
      <c r="C189" s="592"/>
      <c r="D189" s="592"/>
    </row>
    <row r="190" customFormat="false" ht="12.75" hidden="false" customHeight="false" outlineLevel="0" collapsed="false">
      <c r="A190" s="594"/>
      <c r="B190" s="593"/>
      <c r="C190" s="592"/>
      <c r="D190" s="592"/>
    </row>
    <row r="191" customFormat="false" ht="12.75" hidden="false" customHeight="false" outlineLevel="0" collapsed="false">
      <c r="A191" s="594"/>
      <c r="B191" s="593"/>
      <c r="C191" s="592"/>
      <c r="D191" s="592"/>
    </row>
    <row r="192" customFormat="false" ht="12.75" hidden="false" customHeight="false" outlineLevel="0" collapsed="false">
      <c r="A192" s="594"/>
      <c r="B192" s="593"/>
      <c r="C192" s="592"/>
      <c r="D192" s="592"/>
    </row>
    <row r="193" customFormat="false" ht="12.75" hidden="false" customHeight="false" outlineLevel="0" collapsed="false">
      <c r="A193" s="594"/>
      <c r="B193" s="593"/>
      <c r="C193" s="592"/>
      <c r="D193" s="592"/>
    </row>
    <row r="194" customFormat="false" ht="12.75" hidden="false" customHeight="false" outlineLevel="0" collapsed="false">
      <c r="A194" s="594"/>
      <c r="B194" s="593"/>
      <c r="C194" s="592"/>
      <c r="D194" s="592"/>
    </row>
    <row r="195" customFormat="false" ht="12.75" hidden="false" customHeight="false" outlineLevel="0" collapsed="false">
      <c r="A195" s="594"/>
      <c r="B195" s="593"/>
      <c r="C195" s="592"/>
      <c r="D195" s="592"/>
    </row>
    <row r="196" customFormat="false" ht="12.75" hidden="false" customHeight="false" outlineLevel="0" collapsed="false">
      <c r="A196" s="594"/>
      <c r="B196" s="593"/>
      <c r="C196" s="592"/>
      <c r="D196" s="592"/>
    </row>
    <row r="197" customFormat="false" ht="12.75" hidden="false" customHeight="false" outlineLevel="0" collapsed="false">
      <c r="A197" s="594"/>
      <c r="B197" s="593"/>
      <c r="C197" s="592"/>
      <c r="D197" s="592"/>
    </row>
    <row r="198" customFormat="false" ht="12.75" hidden="false" customHeight="false" outlineLevel="0" collapsed="false">
      <c r="A198" s="594"/>
      <c r="B198" s="593"/>
      <c r="C198" s="592"/>
      <c r="D198" s="592"/>
    </row>
    <row r="199" customFormat="false" ht="12.75" hidden="false" customHeight="false" outlineLevel="0" collapsed="false">
      <c r="A199" s="594"/>
      <c r="B199" s="593"/>
      <c r="C199" s="592"/>
      <c r="D199" s="592"/>
    </row>
    <row r="200" customFormat="false" ht="12.75" hidden="false" customHeight="false" outlineLevel="0" collapsed="false">
      <c r="A200" s="594"/>
      <c r="B200" s="593"/>
      <c r="C200" s="592"/>
      <c r="D200" s="592"/>
    </row>
    <row r="201" customFormat="false" ht="12.75" hidden="false" customHeight="false" outlineLevel="0" collapsed="false">
      <c r="A201" s="594"/>
      <c r="B201" s="593"/>
      <c r="C201" s="592"/>
      <c r="D201" s="592"/>
    </row>
    <row r="202" customFormat="false" ht="12.75" hidden="false" customHeight="false" outlineLevel="0" collapsed="false">
      <c r="A202" s="594"/>
      <c r="B202" s="593"/>
      <c r="C202" s="592"/>
      <c r="D202" s="592"/>
    </row>
    <row r="203" customFormat="false" ht="12.75" hidden="false" customHeight="false" outlineLevel="0" collapsed="false">
      <c r="A203" s="594"/>
      <c r="B203" s="593"/>
      <c r="C203" s="592"/>
      <c r="D203" s="592"/>
    </row>
    <row r="204" customFormat="false" ht="12.75" hidden="false" customHeight="false" outlineLevel="0" collapsed="false">
      <c r="A204" s="594"/>
      <c r="B204" s="593"/>
      <c r="C204" s="592"/>
      <c r="D204" s="592"/>
    </row>
    <row r="205" customFormat="false" ht="12.75" hidden="false" customHeight="false" outlineLevel="0" collapsed="false">
      <c r="A205" s="594"/>
      <c r="B205" s="593"/>
      <c r="C205" s="592"/>
      <c r="D205" s="592"/>
    </row>
    <row r="206" customFormat="false" ht="12.75" hidden="false" customHeight="false" outlineLevel="0" collapsed="false">
      <c r="A206" s="594"/>
      <c r="B206" s="593"/>
      <c r="C206" s="592"/>
      <c r="D206" s="592"/>
    </row>
    <row r="207" customFormat="false" ht="12.75" hidden="false" customHeight="false" outlineLevel="0" collapsed="false">
      <c r="A207" s="594"/>
      <c r="B207" s="593"/>
      <c r="C207" s="592"/>
      <c r="D207" s="592"/>
    </row>
    <row r="208" customFormat="false" ht="12.75" hidden="false" customHeight="false" outlineLevel="0" collapsed="false">
      <c r="A208" s="594"/>
      <c r="B208" s="593"/>
      <c r="C208" s="592"/>
      <c r="D208" s="592"/>
    </row>
    <row r="209" customFormat="false" ht="12.75" hidden="false" customHeight="false" outlineLevel="0" collapsed="false">
      <c r="A209" s="594"/>
      <c r="B209" s="593"/>
      <c r="C209" s="592"/>
      <c r="D209" s="592"/>
    </row>
    <row r="210" customFormat="false" ht="12.75" hidden="false" customHeight="false" outlineLevel="0" collapsed="false">
      <c r="A210" s="594"/>
      <c r="B210" s="593"/>
      <c r="C210" s="592"/>
      <c r="D210" s="592"/>
    </row>
    <row r="211" customFormat="false" ht="12.75" hidden="false" customHeight="false" outlineLevel="0" collapsed="false">
      <c r="A211" s="594"/>
      <c r="B211" s="593"/>
      <c r="C211" s="592"/>
      <c r="D211" s="592"/>
    </row>
    <row r="212" customFormat="false" ht="12.75" hidden="false" customHeight="false" outlineLevel="0" collapsed="false">
      <c r="A212" s="594"/>
      <c r="B212" s="593"/>
      <c r="C212" s="592"/>
      <c r="D212" s="592"/>
    </row>
    <row r="213" customFormat="false" ht="12.75" hidden="false" customHeight="false" outlineLevel="0" collapsed="false">
      <c r="A213" s="594"/>
      <c r="B213" s="593"/>
      <c r="C213" s="592"/>
      <c r="D213" s="592"/>
    </row>
    <row r="214" customFormat="false" ht="12.75" hidden="false" customHeight="false" outlineLevel="0" collapsed="false">
      <c r="A214" s="594"/>
      <c r="B214" s="593"/>
      <c r="C214" s="592"/>
      <c r="D214" s="592"/>
    </row>
    <row r="215" customFormat="false" ht="12.75" hidden="false" customHeight="false" outlineLevel="0" collapsed="false">
      <c r="A215" s="594"/>
      <c r="B215" s="593"/>
      <c r="C215" s="592"/>
      <c r="D215" s="592"/>
    </row>
    <row r="216" customFormat="false" ht="12.75" hidden="false" customHeight="false" outlineLevel="0" collapsed="false">
      <c r="A216" s="594"/>
      <c r="B216" s="593"/>
      <c r="C216" s="592"/>
      <c r="D216" s="592"/>
    </row>
    <row r="217" customFormat="false" ht="12.75" hidden="false" customHeight="false" outlineLevel="0" collapsed="false">
      <c r="A217" s="594"/>
      <c r="B217" s="593"/>
      <c r="C217" s="592"/>
      <c r="D217" s="592"/>
    </row>
    <row r="218" customFormat="false" ht="12.75" hidden="false" customHeight="false" outlineLevel="0" collapsed="false">
      <c r="A218" s="594"/>
      <c r="B218" s="593"/>
      <c r="C218" s="592"/>
      <c r="D218" s="592"/>
    </row>
    <row r="219" customFormat="false" ht="12.75" hidden="false" customHeight="false" outlineLevel="0" collapsed="false">
      <c r="A219" s="594"/>
      <c r="B219" s="593"/>
      <c r="C219" s="592"/>
      <c r="D219" s="592"/>
    </row>
    <row r="220" customFormat="false" ht="12.75" hidden="false" customHeight="false" outlineLevel="0" collapsed="false">
      <c r="A220" s="594"/>
      <c r="B220" s="593"/>
      <c r="C220" s="592"/>
      <c r="D220" s="592"/>
    </row>
    <row r="221" customFormat="false" ht="12.75" hidden="false" customHeight="false" outlineLevel="0" collapsed="false">
      <c r="A221" s="594"/>
      <c r="B221" s="593"/>
      <c r="C221" s="592"/>
      <c r="D221" s="592"/>
    </row>
    <row r="222" customFormat="false" ht="12.75" hidden="false" customHeight="false" outlineLevel="0" collapsed="false">
      <c r="A222" s="594"/>
      <c r="B222" s="593"/>
      <c r="C222" s="592"/>
      <c r="D222" s="592"/>
    </row>
    <row r="223" customFormat="false" ht="12.75" hidden="false" customHeight="false" outlineLevel="0" collapsed="false">
      <c r="A223" s="594"/>
      <c r="B223" s="593"/>
      <c r="C223" s="592"/>
      <c r="D223" s="592"/>
    </row>
    <row r="224" customFormat="false" ht="12.75" hidden="false" customHeight="false" outlineLevel="0" collapsed="false">
      <c r="A224" s="594"/>
      <c r="B224" s="593"/>
      <c r="C224" s="592"/>
      <c r="D224" s="592"/>
    </row>
    <row r="225" customFormat="false" ht="12.75" hidden="false" customHeight="false" outlineLevel="0" collapsed="false">
      <c r="A225" s="594"/>
      <c r="B225" s="593"/>
      <c r="C225" s="592"/>
      <c r="D225" s="592"/>
    </row>
    <row r="226" customFormat="false" ht="12.75" hidden="false" customHeight="false" outlineLevel="0" collapsed="false">
      <c r="A226" s="594"/>
      <c r="B226" s="593"/>
      <c r="C226" s="592"/>
      <c r="D226" s="592"/>
    </row>
    <row r="227" customFormat="false" ht="12.75" hidden="false" customHeight="false" outlineLevel="0" collapsed="false">
      <c r="A227" s="594"/>
      <c r="B227" s="593"/>
      <c r="C227" s="592"/>
      <c r="D227" s="592"/>
    </row>
    <row r="228" customFormat="false" ht="12.75" hidden="false" customHeight="false" outlineLevel="0" collapsed="false">
      <c r="A228" s="594"/>
      <c r="B228" s="593"/>
      <c r="C228" s="592"/>
      <c r="D228" s="592"/>
    </row>
    <row r="229" customFormat="false" ht="12.75" hidden="false" customHeight="false" outlineLevel="0" collapsed="false">
      <c r="A229" s="594"/>
      <c r="B229" s="593"/>
      <c r="C229" s="592"/>
      <c r="D229" s="592"/>
    </row>
    <row r="230" customFormat="false" ht="12.75" hidden="false" customHeight="false" outlineLevel="0" collapsed="false">
      <c r="A230" s="594"/>
      <c r="B230" s="593"/>
      <c r="C230" s="592"/>
      <c r="D230" s="592"/>
    </row>
    <row r="231" customFormat="false" ht="12.75" hidden="false" customHeight="false" outlineLevel="0" collapsed="false">
      <c r="A231" s="594"/>
      <c r="B231" s="593"/>
      <c r="C231" s="592"/>
      <c r="D231" s="592"/>
    </row>
    <row r="232" customFormat="false" ht="12.75" hidden="false" customHeight="false" outlineLevel="0" collapsed="false">
      <c r="A232" s="594"/>
      <c r="B232" s="593"/>
      <c r="C232" s="592"/>
      <c r="D232" s="592"/>
    </row>
    <row r="233" customFormat="false" ht="12.75" hidden="false" customHeight="false" outlineLevel="0" collapsed="false">
      <c r="A233" s="594"/>
      <c r="B233" s="593"/>
      <c r="C233" s="592"/>
      <c r="D233" s="592"/>
    </row>
    <row r="234" customFormat="false" ht="12.75" hidden="false" customHeight="false" outlineLevel="0" collapsed="false">
      <c r="A234" s="594"/>
      <c r="B234" s="593"/>
      <c r="C234" s="592"/>
      <c r="D234" s="592"/>
    </row>
    <row r="235" customFormat="false" ht="12.75" hidden="false" customHeight="false" outlineLevel="0" collapsed="false">
      <c r="A235" s="594"/>
      <c r="B235" s="593"/>
      <c r="C235" s="592"/>
      <c r="D235" s="592"/>
    </row>
    <row r="236" customFormat="false" ht="12.75" hidden="false" customHeight="false" outlineLevel="0" collapsed="false">
      <c r="A236" s="594"/>
      <c r="B236" s="593"/>
      <c r="C236" s="592"/>
      <c r="D236" s="592"/>
    </row>
    <row r="237" customFormat="false" ht="12.75" hidden="false" customHeight="false" outlineLevel="0" collapsed="false">
      <c r="A237" s="594"/>
      <c r="B237" s="593"/>
      <c r="C237" s="592"/>
      <c r="D237" s="592"/>
    </row>
    <row r="238" customFormat="false" ht="12.75" hidden="false" customHeight="false" outlineLevel="0" collapsed="false">
      <c r="A238" s="594"/>
      <c r="B238" s="593"/>
      <c r="C238" s="592"/>
      <c r="D238" s="592"/>
    </row>
    <row r="239" customFormat="false" ht="12.75" hidden="false" customHeight="false" outlineLevel="0" collapsed="false">
      <c r="A239" s="594"/>
      <c r="B239" s="593"/>
      <c r="C239" s="592"/>
      <c r="D239" s="592"/>
    </row>
    <row r="240" customFormat="false" ht="12.75" hidden="false" customHeight="false" outlineLevel="0" collapsed="false">
      <c r="A240" s="594"/>
      <c r="B240" s="593"/>
      <c r="C240" s="592"/>
      <c r="D240" s="592"/>
    </row>
    <row r="241" customFormat="false" ht="12.75" hidden="false" customHeight="false" outlineLevel="0" collapsed="false">
      <c r="A241" s="594"/>
      <c r="B241" s="593"/>
      <c r="C241" s="592"/>
      <c r="D241" s="592"/>
    </row>
    <row r="242" customFormat="false" ht="12.75" hidden="false" customHeight="false" outlineLevel="0" collapsed="false">
      <c r="A242" s="594"/>
      <c r="B242" s="593"/>
      <c r="C242" s="592"/>
      <c r="D242" s="592"/>
    </row>
    <row r="243" customFormat="false" ht="12.75" hidden="false" customHeight="false" outlineLevel="0" collapsed="false">
      <c r="A243" s="594"/>
      <c r="B243" s="593"/>
      <c r="C243" s="592"/>
      <c r="D243" s="592"/>
    </row>
    <row r="244" customFormat="false" ht="12.75" hidden="false" customHeight="false" outlineLevel="0" collapsed="false">
      <c r="A244" s="594"/>
      <c r="B244" s="593"/>
      <c r="C244" s="592"/>
      <c r="D244" s="592"/>
    </row>
    <row r="245" customFormat="false" ht="12.75" hidden="false" customHeight="false" outlineLevel="0" collapsed="false">
      <c r="A245" s="594"/>
      <c r="B245" s="593"/>
      <c r="C245" s="592"/>
      <c r="D245" s="592"/>
    </row>
    <row r="246" customFormat="false" ht="12.75" hidden="false" customHeight="false" outlineLevel="0" collapsed="false">
      <c r="A246" s="594"/>
      <c r="B246" s="593"/>
      <c r="C246" s="592"/>
      <c r="D246" s="592"/>
    </row>
    <row r="247" customFormat="false" ht="12.75" hidden="false" customHeight="false" outlineLevel="0" collapsed="false">
      <c r="A247" s="594"/>
      <c r="B247" s="593"/>
      <c r="C247" s="592"/>
      <c r="D247" s="592"/>
    </row>
    <row r="248" customFormat="false" ht="12.75" hidden="false" customHeight="false" outlineLevel="0" collapsed="false">
      <c r="A248" s="594"/>
      <c r="B248" s="593"/>
      <c r="C248" s="592"/>
      <c r="D248" s="592"/>
    </row>
    <row r="249" customFormat="false" ht="12.75" hidden="false" customHeight="false" outlineLevel="0" collapsed="false">
      <c r="A249" s="594"/>
      <c r="B249" s="593"/>
      <c r="C249" s="592"/>
      <c r="D249" s="592"/>
    </row>
    <row r="250" customFormat="false" ht="12.75" hidden="false" customHeight="false" outlineLevel="0" collapsed="false">
      <c r="A250" s="594"/>
      <c r="B250" s="593"/>
      <c r="C250" s="592"/>
      <c r="D250" s="592"/>
    </row>
    <row r="251" customFormat="false" ht="12.75" hidden="false" customHeight="false" outlineLevel="0" collapsed="false">
      <c r="A251" s="594"/>
      <c r="B251" s="593"/>
      <c r="C251" s="592"/>
      <c r="D251" s="592"/>
    </row>
    <row r="252" customFormat="false" ht="12.75" hidden="false" customHeight="false" outlineLevel="0" collapsed="false">
      <c r="A252" s="594"/>
      <c r="B252" s="593"/>
      <c r="C252" s="592"/>
      <c r="D252" s="592"/>
    </row>
    <row r="253" customFormat="false" ht="12.75" hidden="false" customHeight="false" outlineLevel="0" collapsed="false">
      <c r="A253" s="594"/>
      <c r="B253" s="593"/>
      <c r="C253" s="592"/>
      <c r="D253" s="592"/>
    </row>
    <row r="254" customFormat="false" ht="12.75" hidden="false" customHeight="false" outlineLevel="0" collapsed="false">
      <c r="A254" s="594"/>
      <c r="B254" s="593"/>
      <c r="C254" s="592"/>
      <c r="D254" s="592"/>
    </row>
    <row r="255" customFormat="false" ht="12.75" hidden="false" customHeight="false" outlineLevel="0" collapsed="false">
      <c r="A255" s="594"/>
      <c r="B255" s="593"/>
      <c r="C255" s="592"/>
      <c r="D255" s="592"/>
    </row>
    <row r="256" customFormat="false" ht="12.75" hidden="false" customHeight="false" outlineLevel="0" collapsed="false">
      <c r="A256" s="594"/>
      <c r="B256" s="593"/>
      <c r="C256" s="592"/>
      <c r="D256" s="592"/>
    </row>
    <row r="257" customFormat="false" ht="12.75" hidden="false" customHeight="false" outlineLevel="0" collapsed="false">
      <c r="A257" s="594"/>
      <c r="B257" s="593"/>
      <c r="C257" s="592"/>
      <c r="D257" s="592"/>
    </row>
    <row r="258" customFormat="false" ht="12.75" hidden="false" customHeight="false" outlineLevel="0" collapsed="false">
      <c r="A258" s="594"/>
      <c r="B258" s="593"/>
      <c r="C258" s="592"/>
      <c r="D258" s="592"/>
    </row>
    <row r="259" customFormat="false" ht="12.75" hidden="false" customHeight="false" outlineLevel="0" collapsed="false">
      <c r="A259" s="594"/>
      <c r="B259" s="593"/>
      <c r="C259" s="592"/>
      <c r="D259" s="592"/>
    </row>
    <row r="260" customFormat="false" ht="12.75" hidden="false" customHeight="false" outlineLevel="0" collapsed="false">
      <c r="A260" s="594"/>
      <c r="B260" s="593"/>
      <c r="C260" s="592"/>
      <c r="D260" s="592"/>
    </row>
    <row r="261" customFormat="false" ht="12.75" hidden="false" customHeight="false" outlineLevel="0" collapsed="false">
      <c r="A261" s="594"/>
      <c r="B261" s="593"/>
      <c r="C261" s="592"/>
      <c r="D261" s="592"/>
    </row>
    <row r="262" customFormat="false" ht="12.75" hidden="false" customHeight="false" outlineLevel="0" collapsed="false">
      <c r="A262" s="594"/>
      <c r="B262" s="593"/>
      <c r="C262" s="592"/>
      <c r="D262" s="592"/>
    </row>
    <row r="263" customFormat="false" ht="12.75" hidden="false" customHeight="false" outlineLevel="0" collapsed="false">
      <c r="A263" s="594"/>
      <c r="B263" s="593"/>
      <c r="C263" s="592"/>
      <c r="D263" s="592"/>
    </row>
    <row r="264" customFormat="false" ht="12.75" hidden="false" customHeight="false" outlineLevel="0" collapsed="false">
      <c r="A264" s="594"/>
      <c r="B264" s="593"/>
      <c r="C264" s="592"/>
      <c r="D264" s="592"/>
    </row>
    <row r="265" customFormat="false" ht="12.75" hidden="false" customHeight="false" outlineLevel="0" collapsed="false">
      <c r="A265" s="594"/>
      <c r="B265" s="593"/>
      <c r="C265" s="592"/>
      <c r="D265" s="592"/>
    </row>
    <row r="266" customFormat="false" ht="12.75" hidden="false" customHeight="false" outlineLevel="0" collapsed="false">
      <c r="A266" s="594"/>
      <c r="B266" s="593"/>
      <c r="C266" s="592"/>
      <c r="D266" s="592"/>
    </row>
    <row r="267" customFormat="false" ht="12.75" hidden="false" customHeight="false" outlineLevel="0" collapsed="false">
      <c r="A267" s="594"/>
      <c r="B267" s="593"/>
      <c r="C267" s="592"/>
      <c r="D267" s="592"/>
    </row>
    <row r="268" customFormat="false" ht="12.75" hidden="false" customHeight="false" outlineLevel="0" collapsed="false">
      <c r="A268" s="594"/>
      <c r="B268" s="593"/>
      <c r="C268" s="592"/>
      <c r="D268" s="592"/>
    </row>
    <row r="269" customFormat="false" ht="12.75" hidden="false" customHeight="false" outlineLevel="0" collapsed="false">
      <c r="A269" s="594"/>
      <c r="B269" s="593"/>
      <c r="C269" s="592"/>
      <c r="D269" s="592"/>
    </row>
    <row r="270" customFormat="false" ht="12.75" hidden="false" customHeight="false" outlineLevel="0" collapsed="false">
      <c r="A270" s="594"/>
      <c r="B270" s="593"/>
      <c r="C270" s="592"/>
      <c r="D270" s="592"/>
    </row>
    <row r="271" customFormat="false" ht="12.75" hidden="false" customHeight="false" outlineLevel="0" collapsed="false">
      <c r="A271" s="594"/>
      <c r="B271" s="593"/>
      <c r="C271" s="592"/>
      <c r="D271" s="592"/>
    </row>
    <row r="272" customFormat="false" ht="12.75" hidden="false" customHeight="false" outlineLevel="0" collapsed="false">
      <c r="A272" s="594"/>
      <c r="B272" s="593"/>
      <c r="C272" s="592"/>
      <c r="D272" s="592"/>
    </row>
    <row r="273" customFormat="false" ht="12.75" hidden="false" customHeight="false" outlineLevel="0" collapsed="false">
      <c r="A273" s="594"/>
      <c r="B273" s="593"/>
      <c r="C273" s="592"/>
      <c r="D273" s="592"/>
    </row>
    <row r="274" customFormat="false" ht="12.75" hidden="false" customHeight="false" outlineLevel="0" collapsed="false">
      <c r="A274" s="594"/>
      <c r="B274" s="593"/>
      <c r="C274" s="592"/>
      <c r="D274" s="592"/>
    </row>
    <row r="275" customFormat="false" ht="12.75" hidden="false" customHeight="false" outlineLevel="0" collapsed="false">
      <c r="A275" s="594"/>
      <c r="B275" s="593"/>
      <c r="C275" s="592"/>
      <c r="D275" s="592"/>
    </row>
    <row r="276" customFormat="false" ht="12.75" hidden="false" customHeight="false" outlineLevel="0" collapsed="false">
      <c r="A276" s="594"/>
      <c r="B276" s="593"/>
      <c r="C276" s="592"/>
      <c r="D276" s="592"/>
    </row>
    <row r="277" customFormat="false" ht="12.75" hidden="false" customHeight="false" outlineLevel="0" collapsed="false">
      <c r="A277" s="594"/>
      <c r="B277" s="593"/>
      <c r="C277" s="592"/>
      <c r="D277" s="592"/>
    </row>
    <row r="278" customFormat="false" ht="12.75" hidden="false" customHeight="false" outlineLevel="0" collapsed="false">
      <c r="A278" s="594"/>
      <c r="B278" s="593"/>
      <c r="C278" s="592"/>
      <c r="D278" s="592"/>
    </row>
    <row r="279" customFormat="false" ht="12.75" hidden="false" customHeight="false" outlineLevel="0" collapsed="false">
      <c r="A279" s="594"/>
      <c r="B279" s="593"/>
      <c r="C279" s="592"/>
      <c r="D279" s="592"/>
    </row>
    <row r="280" customFormat="false" ht="12.75" hidden="false" customHeight="false" outlineLevel="0" collapsed="false">
      <c r="A280" s="594"/>
      <c r="B280" s="593"/>
      <c r="C280" s="592"/>
      <c r="D280" s="592"/>
    </row>
    <row r="281" customFormat="false" ht="12.75" hidden="false" customHeight="false" outlineLevel="0" collapsed="false">
      <c r="A281" s="594"/>
      <c r="B281" s="593"/>
      <c r="C281" s="592"/>
      <c r="D281" s="592"/>
    </row>
    <row r="282" customFormat="false" ht="12.75" hidden="false" customHeight="false" outlineLevel="0" collapsed="false">
      <c r="A282" s="594"/>
      <c r="B282" s="593"/>
      <c r="C282" s="592"/>
      <c r="D282" s="592"/>
    </row>
    <row r="283" customFormat="false" ht="12.75" hidden="false" customHeight="false" outlineLevel="0" collapsed="false">
      <c r="A283" s="594"/>
      <c r="B283" s="593"/>
      <c r="C283" s="592"/>
      <c r="D283" s="592"/>
    </row>
    <row r="284" customFormat="false" ht="12.75" hidden="false" customHeight="false" outlineLevel="0" collapsed="false">
      <c r="A284" s="594"/>
      <c r="B284" s="593"/>
      <c r="C284" s="592"/>
      <c r="D284" s="592"/>
    </row>
    <row r="285" customFormat="false" ht="12.75" hidden="false" customHeight="false" outlineLevel="0" collapsed="false">
      <c r="A285" s="594"/>
      <c r="B285" s="593"/>
      <c r="C285" s="592"/>
      <c r="D285" s="592"/>
    </row>
    <row r="286" customFormat="false" ht="12.75" hidden="false" customHeight="false" outlineLevel="0" collapsed="false">
      <c r="A286" s="594"/>
      <c r="B286" s="593"/>
      <c r="C286" s="592"/>
      <c r="D286" s="592"/>
    </row>
    <row r="287" customFormat="false" ht="12.75" hidden="false" customHeight="false" outlineLevel="0" collapsed="false">
      <c r="A287" s="594"/>
      <c r="B287" s="593"/>
      <c r="C287" s="592"/>
      <c r="D287" s="592"/>
    </row>
    <row r="288" customFormat="false" ht="12.75" hidden="false" customHeight="false" outlineLevel="0" collapsed="false">
      <c r="A288" s="594"/>
      <c r="B288" s="593"/>
      <c r="C288" s="592"/>
      <c r="D288" s="592"/>
    </row>
    <row r="289" customFormat="false" ht="12.75" hidden="false" customHeight="false" outlineLevel="0" collapsed="false">
      <c r="A289" s="594"/>
      <c r="B289" s="593"/>
      <c r="C289" s="592"/>
      <c r="D289" s="592"/>
    </row>
    <row r="290" customFormat="false" ht="12.75" hidden="false" customHeight="false" outlineLevel="0" collapsed="false">
      <c r="A290" s="594"/>
      <c r="B290" s="593"/>
      <c r="C290" s="592"/>
      <c r="D290" s="592"/>
    </row>
    <row r="291" customFormat="false" ht="12.75" hidden="false" customHeight="false" outlineLevel="0" collapsed="false">
      <c r="A291" s="594"/>
      <c r="B291" s="593"/>
      <c r="C291" s="592"/>
      <c r="D291" s="592"/>
    </row>
    <row r="292" customFormat="false" ht="12.75" hidden="false" customHeight="false" outlineLevel="0" collapsed="false">
      <c r="A292" s="594"/>
      <c r="B292" s="593"/>
      <c r="C292" s="592"/>
      <c r="D292" s="592"/>
    </row>
    <row r="293" customFormat="false" ht="12.75" hidden="false" customHeight="false" outlineLevel="0" collapsed="false">
      <c r="A293" s="594"/>
      <c r="B293" s="593"/>
      <c r="C293" s="592"/>
      <c r="D293" s="592"/>
    </row>
    <row r="294" customFormat="false" ht="12.75" hidden="false" customHeight="false" outlineLevel="0" collapsed="false">
      <c r="A294" s="594"/>
      <c r="B294" s="593"/>
      <c r="C294" s="592"/>
      <c r="D294" s="592"/>
    </row>
    <row r="295" customFormat="false" ht="12.75" hidden="false" customHeight="false" outlineLevel="0" collapsed="false">
      <c r="A295" s="594"/>
      <c r="B295" s="593"/>
      <c r="C295" s="592"/>
      <c r="D295" s="592"/>
    </row>
    <row r="296" customFormat="false" ht="12.75" hidden="false" customHeight="false" outlineLevel="0" collapsed="false">
      <c r="A296" s="594"/>
      <c r="B296" s="593"/>
      <c r="C296" s="592"/>
      <c r="D296" s="592"/>
    </row>
    <row r="297" customFormat="false" ht="12.75" hidden="false" customHeight="false" outlineLevel="0" collapsed="false">
      <c r="A297" s="594"/>
      <c r="B297" s="593"/>
      <c r="C297" s="592"/>
      <c r="D297" s="592"/>
    </row>
    <row r="298" customFormat="false" ht="12.75" hidden="false" customHeight="false" outlineLevel="0" collapsed="false">
      <c r="A298" s="594"/>
      <c r="B298" s="593"/>
      <c r="C298" s="592"/>
      <c r="D298" s="592"/>
    </row>
    <row r="299" customFormat="false" ht="12.75" hidden="false" customHeight="false" outlineLevel="0" collapsed="false">
      <c r="A299" s="594"/>
      <c r="B299" s="593"/>
      <c r="C299" s="592"/>
      <c r="D299" s="592"/>
    </row>
    <row r="300" customFormat="false" ht="12.75" hidden="false" customHeight="false" outlineLevel="0" collapsed="false">
      <c r="A300" s="594"/>
      <c r="B300" s="593"/>
      <c r="C300" s="592"/>
      <c r="D300" s="592"/>
    </row>
    <row r="301" customFormat="false" ht="12.75" hidden="false" customHeight="false" outlineLevel="0" collapsed="false">
      <c r="A301" s="594"/>
      <c r="B301" s="593"/>
      <c r="C301" s="592"/>
      <c r="D301" s="592"/>
    </row>
    <row r="302" customFormat="false" ht="12.75" hidden="false" customHeight="false" outlineLevel="0" collapsed="false">
      <c r="A302" s="594"/>
      <c r="B302" s="593"/>
      <c r="C302" s="592"/>
      <c r="D302" s="592"/>
    </row>
    <row r="303" customFormat="false" ht="12.75" hidden="false" customHeight="false" outlineLevel="0" collapsed="false">
      <c r="A303" s="594"/>
      <c r="B303" s="593"/>
      <c r="C303" s="592"/>
      <c r="D303" s="592"/>
    </row>
    <row r="304" customFormat="false" ht="12.75" hidden="false" customHeight="false" outlineLevel="0" collapsed="false">
      <c r="A304" s="594"/>
      <c r="B304" s="593"/>
      <c r="C304" s="592"/>
      <c r="D304" s="592"/>
    </row>
    <row r="305" customFormat="false" ht="12.75" hidden="false" customHeight="false" outlineLevel="0" collapsed="false">
      <c r="A305" s="594"/>
      <c r="B305" s="593"/>
      <c r="C305" s="592"/>
      <c r="D305" s="592"/>
    </row>
    <row r="306" customFormat="false" ht="12.75" hidden="false" customHeight="false" outlineLevel="0" collapsed="false">
      <c r="A306" s="594"/>
      <c r="B306" s="593"/>
      <c r="C306" s="592"/>
      <c r="D306" s="592"/>
    </row>
    <row r="307" customFormat="false" ht="12.75" hidden="false" customHeight="false" outlineLevel="0" collapsed="false">
      <c r="A307" s="594"/>
      <c r="B307" s="593"/>
      <c r="C307" s="592"/>
      <c r="D307" s="592"/>
    </row>
    <row r="308" customFormat="false" ht="12.75" hidden="false" customHeight="false" outlineLevel="0" collapsed="false">
      <c r="A308" s="594"/>
      <c r="B308" s="593"/>
      <c r="C308" s="592"/>
      <c r="D308" s="592"/>
    </row>
    <row r="309" customFormat="false" ht="12.75" hidden="false" customHeight="false" outlineLevel="0" collapsed="false">
      <c r="A309" s="594"/>
      <c r="B309" s="593"/>
      <c r="C309" s="592"/>
      <c r="D309" s="592"/>
    </row>
    <row r="310" customFormat="false" ht="12.75" hidden="false" customHeight="false" outlineLevel="0" collapsed="false">
      <c r="A310" s="594"/>
      <c r="B310" s="593"/>
      <c r="C310" s="592"/>
      <c r="D310" s="592"/>
    </row>
    <row r="311" customFormat="false" ht="12.75" hidden="false" customHeight="false" outlineLevel="0" collapsed="false">
      <c r="A311" s="594"/>
      <c r="B311" s="593"/>
      <c r="C311" s="592"/>
      <c r="D311" s="592"/>
    </row>
    <row r="312" customFormat="false" ht="12.75" hidden="false" customHeight="false" outlineLevel="0" collapsed="false">
      <c r="A312" s="594"/>
      <c r="B312" s="593"/>
      <c r="C312" s="592"/>
      <c r="D312" s="592"/>
    </row>
    <row r="313" customFormat="false" ht="12.75" hidden="false" customHeight="false" outlineLevel="0" collapsed="false">
      <c r="A313" s="594"/>
      <c r="B313" s="593"/>
      <c r="C313" s="592"/>
      <c r="D313" s="592"/>
    </row>
    <row r="314" customFormat="false" ht="12.75" hidden="false" customHeight="false" outlineLevel="0" collapsed="false">
      <c r="A314" s="594"/>
      <c r="B314" s="593"/>
      <c r="C314" s="592"/>
      <c r="D314" s="592"/>
    </row>
    <row r="315" customFormat="false" ht="12.75" hidden="false" customHeight="false" outlineLevel="0" collapsed="false">
      <c r="A315" s="594"/>
      <c r="B315" s="593"/>
      <c r="C315" s="592"/>
      <c r="D315" s="592"/>
    </row>
    <row r="316" customFormat="false" ht="12.75" hidden="false" customHeight="false" outlineLevel="0" collapsed="false">
      <c r="A316" s="594"/>
      <c r="B316" s="593"/>
      <c r="C316" s="592"/>
      <c r="D316" s="592"/>
    </row>
    <row r="317" customFormat="false" ht="12.75" hidden="false" customHeight="false" outlineLevel="0" collapsed="false">
      <c r="A317" s="594"/>
      <c r="B317" s="593"/>
      <c r="C317" s="592"/>
      <c r="D317" s="592"/>
    </row>
    <row r="318" customFormat="false" ht="12.75" hidden="false" customHeight="false" outlineLevel="0" collapsed="false">
      <c r="A318" s="594"/>
      <c r="B318" s="593"/>
      <c r="C318" s="592"/>
      <c r="D318" s="592"/>
    </row>
    <row r="319" customFormat="false" ht="12.75" hidden="false" customHeight="false" outlineLevel="0" collapsed="false">
      <c r="A319" s="594"/>
      <c r="B319" s="593"/>
      <c r="C319" s="592"/>
      <c r="D319" s="592"/>
    </row>
    <row r="320" customFormat="false" ht="12.75" hidden="false" customHeight="false" outlineLevel="0" collapsed="false">
      <c r="A320" s="594"/>
      <c r="B320" s="593"/>
      <c r="C320" s="592"/>
      <c r="D320" s="592"/>
    </row>
    <row r="321" customFormat="false" ht="12.75" hidden="false" customHeight="false" outlineLevel="0" collapsed="false">
      <c r="A321" s="594"/>
      <c r="B321" s="593"/>
      <c r="C321" s="592"/>
      <c r="D321" s="592"/>
    </row>
    <row r="322" customFormat="false" ht="12.75" hidden="false" customHeight="false" outlineLevel="0" collapsed="false">
      <c r="A322" s="594"/>
      <c r="B322" s="593"/>
      <c r="C322" s="592"/>
      <c r="D322" s="592"/>
    </row>
    <row r="323" customFormat="false" ht="12.75" hidden="false" customHeight="false" outlineLevel="0" collapsed="false">
      <c r="A323" s="594"/>
      <c r="B323" s="593"/>
      <c r="C323" s="592"/>
      <c r="D323" s="592"/>
    </row>
    <row r="324" customFormat="false" ht="12.75" hidden="false" customHeight="false" outlineLevel="0" collapsed="false">
      <c r="A324" s="594"/>
      <c r="B324" s="593"/>
      <c r="C324" s="592"/>
      <c r="D324" s="592"/>
    </row>
    <row r="325" customFormat="false" ht="12.75" hidden="false" customHeight="false" outlineLevel="0" collapsed="false">
      <c r="A325" s="594"/>
      <c r="B325" s="593"/>
      <c r="C325" s="592"/>
      <c r="D325" s="592"/>
    </row>
    <row r="326" customFormat="false" ht="12.75" hidden="false" customHeight="false" outlineLevel="0" collapsed="false">
      <c r="A326" s="594"/>
      <c r="B326" s="593"/>
      <c r="C326" s="592"/>
      <c r="D326" s="592"/>
    </row>
    <row r="327" customFormat="false" ht="12.75" hidden="false" customHeight="false" outlineLevel="0" collapsed="false">
      <c r="A327" s="594"/>
      <c r="B327" s="593"/>
      <c r="C327" s="592"/>
      <c r="D327" s="592"/>
    </row>
    <row r="328" customFormat="false" ht="12.75" hidden="false" customHeight="false" outlineLevel="0" collapsed="false">
      <c r="A328" s="594"/>
      <c r="B328" s="593"/>
      <c r="C328" s="592"/>
      <c r="D328" s="592"/>
    </row>
    <row r="329" customFormat="false" ht="12.75" hidden="false" customHeight="false" outlineLevel="0" collapsed="false">
      <c r="A329" s="594"/>
      <c r="B329" s="593"/>
      <c r="C329" s="592"/>
      <c r="D329" s="592"/>
    </row>
    <row r="330" customFormat="false" ht="12.75" hidden="false" customHeight="false" outlineLevel="0" collapsed="false">
      <c r="A330" s="594"/>
      <c r="B330" s="593"/>
      <c r="C330" s="592"/>
      <c r="D330" s="592"/>
    </row>
    <row r="331" customFormat="false" ht="12.75" hidden="false" customHeight="false" outlineLevel="0" collapsed="false">
      <c r="A331" s="594"/>
      <c r="B331" s="593"/>
      <c r="C331" s="592"/>
      <c r="D331" s="592"/>
    </row>
    <row r="332" customFormat="false" ht="12.75" hidden="false" customHeight="false" outlineLevel="0" collapsed="false">
      <c r="A332" s="594"/>
      <c r="B332" s="593"/>
      <c r="C332" s="592"/>
      <c r="D332" s="592"/>
    </row>
    <row r="333" customFormat="false" ht="12.75" hidden="false" customHeight="false" outlineLevel="0" collapsed="false">
      <c r="A333" s="594"/>
      <c r="B333" s="593"/>
      <c r="C333" s="592"/>
      <c r="D333" s="592"/>
    </row>
    <row r="334" customFormat="false" ht="12.75" hidden="false" customHeight="false" outlineLevel="0" collapsed="false">
      <c r="A334" s="594"/>
      <c r="B334" s="593"/>
      <c r="C334" s="592"/>
      <c r="D334" s="592"/>
    </row>
    <row r="335" customFormat="false" ht="12.75" hidden="false" customHeight="false" outlineLevel="0" collapsed="false">
      <c r="A335" s="594"/>
      <c r="B335" s="593"/>
      <c r="C335" s="592"/>
      <c r="D335" s="592"/>
    </row>
    <row r="336" customFormat="false" ht="12.75" hidden="false" customHeight="false" outlineLevel="0" collapsed="false">
      <c r="A336" s="594"/>
      <c r="B336" s="593"/>
      <c r="C336" s="592"/>
      <c r="D336" s="592"/>
    </row>
    <row r="337" customFormat="false" ht="12.75" hidden="false" customHeight="false" outlineLevel="0" collapsed="false">
      <c r="A337" s="594"/>
      <c r="B337" s="593"/>
      <c r="C337" s="592"/>
      <c r="D337" s="592"/>
    </row>
    <row r="338" customFormat="false" ht="12.75" hidden="false" customHeight="false" outlineLevel="0" collapsed="false">
      <c r="A338" s="594"/>
      <c r="B338" s="593"/>
      <c r="C338" s="592"/>
      <c r="D338" s="592"/>
    </row>
    <row r="339" customFormat="false" ht="12.75" hidden="false" customHeight="false" outlineLevel="0" collapsed="false">
      <c r="A339" s="594"/>
      <c r="B339" s="593"/>
      <c r="C339" s="592"/>
      <c r="D339" s="592"/>
    </row>
    <row r="340" customFormat="false" ht="12.75" hidden="false" customHeight="false" outlineLevel="0" collapsed="false">
      <c r="A340" s="594"/>
      <c r="B340" s="593"/>
      <c r="C340" s="592"/>
      <c r="D340" s="592"/>
    </row>
    <row r="341" customFormat="false" ht="12.75" hidden="false" customHeight="false" outlineLevel="0" collapsed="false">
      <c r="A341" s="594"/>
      <c r="B341" s="593"/>
      <c r="C341" s="592"/>
      <c r="D341" s="592"/>
    </row>
    <row r="342" customFormat="false" ht="12.75" hidden="false" customHeight="false" outlineLevel="0" collapsed="false">
      <c r="A342" s="594"/>
      <c r="B342" s="593"/>
      <c r="C342" s="592"/>
      <c r="D342" s="592"/>
    </row>
    <row r="343" customFormat="false" ht="12.75" hidden="false" customHeight="false" outlineLevel="0" collapsed="false">
      <c r="A343" s="594"/>
      <c r="B343" s="593"/>
      <c r="C343" s="592"/>
      <c r="D343" s="592"/>
    </row>
    <row r="344" customFormat="false" ht="12.75" hidden="false" customHeight="false" outlineLevel="0" collapsed="false">
      <c r="A344" s="594"/>
      <c r="B344" s="593"/>
      <c r="C344" s="592"/>
      <c r="D344" s="592"/>
    </row>
    <row r="345" customFormat="false" ht="12.75" hidden="false" customHeight="false" outlineLevel="0" collapsed="false">
      <c r="A345" s="594"/>
      <c r="B345" s="593"/>
      <c r="C345" s="592"/>
      <c r="D345" s="592"/>
    </row>
    <row r="346" customFormat="false" ht="12.75" hidden="false" customHeight="false" outlineLevel="0" collapsed="false">
      <c r="A346" s="594"/>
      <c r="B346" s="593"/>
      <c r="C346" s="592"/>
      <c r="D346" s="592"/>
    </row>
    <row r="347" customFormat="false" ht="12.75" hidden="false" customHeight="false" outlineLevel="0" collapsed="false">
      <c r="A347" s="594"/>
      <c r="B347" s="593"/>
      <c r="C347" s="592"/>
      <c r="D347" s="592"/>
    </row>
    <row r="348" customFormat="false" ht="12.75" hidden="false" customHeight="false" outlineLevel="0" collapsed="false">
      <c r="A348" s="594"/>
      <c r="B348" s="593"/>
      <c r="C348" s="592"/>
      <c r="D348" s="592"/>
    </row>
    <row r="349" customFormat="false" ht="12.75" hidden="false" customHeight="false" outlineLevel="0" collapsed="false">
      <c r="A349" s="594"/>
      <c r="B349" s="593"/>
      <c r="C349" s="592"/>
      <c r="D349" s="592"/>
    </row>
    <row r="350" customFormat="false" ht="12.75" hidden="false" customHeight="false" outlineLevel="0" collapsed="false">
      <c r="A350" s="594"/>
      <c r="B350" s="593"/>
      <c r="C350" s="592"/>
      <c r="D350" s="592"/>
    </row>
    <row r="351" customFormat="false" ht="12.75" hidden="false" customHeight="false" outlineLevel="0" collapsed="false">
      <c r="A351" s="594"/>
      <c r="B351" s="593"/>
      <c r="C351" s="592"/>
      <c r="D351" s="592"/>
    </row>
    <row r="352" customFormat="false" ht="12.75" hidden="false" customHeight="false" outlineLevel="0" collapsed="false">
      <c r="A352" s="594"/>
      <c r="B352" s="593"/>
      <c r="C352" s="592"/>
      <c r="D352" s="592"/>
    </row>
    <row r="353" customFormat="false" ht="12.75" hidden="false" customHeight="false" outlineLevel="0" collapsed="false">
      <c r="A353" s="594"/>
      <c r="B353" s="593"/>
      <c r="C353" s="592"/>
      <c r="D353" s="592"/>
    </row>
    <row r="354" customFormat="false" ht="12.75" hidden="false" customHeight="false" outlineLevel="0" collapsed="false">
      <c r="A354" s="594"/>
      <c r="B354" s="593"/>
      <c r="C354" s="592"/>
      <c r="D354" s="592"/>
    </row>
    <row r="355" customFormat="false" ht="12.75" hidden="false" customHeight="false" outlineLevel="0" collapsed="false">
      <c r="A355" s="594"/>
      <c r="B355" s="593"/>
      <c r="C355" s="592"/>
      <c r="D355" s="592"/>
    </row>
    <row r="356" customFormat="false" ht="12.75" hidden="false" customHeight="false" outlineLevel="0" collapsed="false">
      <c r="A356" s="594"/>
      <c r="B356" s="593"/>
      <c r="C356" s="592"/>
      <c r="D356" s="592"/>
    </row>
    <row r="357" customFormat="false" ht="12.75" hidden="false" customHeight="false" outlineLevel="0" collapsed="false">
      <c r="A357" s="594"/>
      <c r="B357" s="593"/>
      <c r="C357" s="592"/>
      <c r="D357" s="592"/>
    </row>
    <row r="358" customFormat="false" ht="12.75" hidden="false" customHeight="false" outlineLevel="0" collapsed="false">
      <c r="A358" s="594"/>
      <c r="B358" s="593"/>
      <c r="C358" s="592"/>
      <c r="D358" s="592"/>
    </row>
    <row r="359" customFormat="false" ht="12.75" hidden="false" customHeight="false" outlineLevel="0" collapsed="false">
      <c r="A359" s="594"/>
      <c r="B359" s="593"/>
      <c r="C359" s="592"/>
      <c r="D359" s="592"/>
    </row>
    <row r="360" customFormat="false" ht="12.75" hidden="false" customHeight="false" outlineLevel="0" collapsed="false">
      <c r="A360" s="594"/>
      <c r="B360" s="593"/>
      <c r="C360" s="592"/>
      <c r="D360" s="592"/>
    </row>
    <row r="361" customFormat="false" ht="12.75" hidden="false" customHeight="false" outlineLevel="0" collapsed="false">
      <c r="A361" s="594"/>
      <c r="B361" s="593"/>
      <c r="C361" s="592"/>
      <c r="D361" s="592"/>
    </row>
    <row r="362" customFormat="false" ht="12.75" hidden="false" customHeight="false" outlineLevel="0" collapsed="false">
      <c r="A362" s="594"/>
      <c r="B362" s="593"/>
      <c r="C362" s="592"/>
      <c r="D362" s="592"/>
    </row>
    <row r="363" customFormat="false" ht="12.75" hidden="false" customHeight="false" outlineLevel="0" collapsed="false">
      <c r="A363" s="594"/>
      <c r="B363" s="593"/>
      <c r="C363" s="592"/>
      <c r="D363" s="592"/>
    </row>
    <row r="364" customFormat="false" ht="12.75" hidden="false" customHeight="false" outlineLevel="0" collapsed="false">
      <c r="A364" s="594"/>
      <c r="B364" s="593"/>
      <c r="C364" s="592"/>
      <c r="D364" s="592"/>
    </row>
    <row r="365" customFormat="false" ht="12.75" hidden="false" customHeight="false" outlineLevel="0" collapsed="false">
      <c r="A365" s="594"/>
      <c r="B365" s="593"/>
      <c r="C365" s="592"/>
      <c r="D365" s="592"/>
    </row>
    <row r="366" customFormat="false" ht="12.75" hidden="false" customHeight="false" outlineLevel="0" collapsed="false">
      <c r="A366" s="594"/>
      <c r="B366" s="593"/>
      <c r="C366" s="592"/>
      <c r="D366" s="592"/>
    </row>
    <row r="367" customFormat="false" ht="12.75" hidden="false" customHeight="false" outlineLevel="0" collapsed="false">
      <c r="A367" s="594"/>
      <c r="B367" s="593"/>
      <c r="C367" s="592"/>
      <c r="D367" s="592"/>
    </row>
    <row r="368" customFormat="false" ht="12.75" hidden="false" customHeight="false" outlineLevel="0" collapsed="false">
      <c r="A368" s="594"/>
      <c r="B368" s="593"/>
      <c r="C368" s="592"/>
      <c r="D368" s="592"/>
    </row>
    <row r="369" customFormat="false" ht="12.75" hidden="false" customHeight="false" outlineLevel="0" collapsed="false">
      <c r="A369" s="594"/>
      <c r="B369" s="593"/>
      <c r="C369" s="592"/>
      <c r="D369" s="592"/>
    </row>
    <row r="370" customFormat="false" ht="12.75" hidden="false" customHeight="false" outlineLevel="0" collapsed="false">
      <c r="A370" s="594"/>
      <c r="B370" s="593"/>
      <c r="C370" s="592"/>
      <c r="D370" s="592"/>
    </row>
    <row r="371" customFormat="false" ht="12.75" hidden="false" customHeight="false" outlineLevel="0" collapsed="false">
      <c r="A371" s="594"/>
      <c r="B371" s="593"/>
      <c r="C371" s="592"/>
      <c r="D371" s="592"/>
    </row>
    <row r="372" customFormat="false" ht="12.75" hidden="false" customHeight="false" outlineLevel="0" collapsed="false">
      <c r="A372" s="594"/>
      <c r="B372" s="593"/>
      <c r="C372" s="592"/>
      <c r="D372" s="592"/>
    </row>
    <row r="373" customFormat="false" ht="12.75" hidden="false" customHeight="false" outlineLevel="0" collapsed="false">
      <c r="A373" s="594"/>
      <c r="B373" s="593"/>
      <c r="C373" s="592"/>
      <c r="D373" s="592"/>
    </row>
    <row r="374" customFormat="false" ht="12.75" hidden="false" customHeight="false" outlineLevel="0" collapsed="false">
      <c r="A374" s="594"/>
      <c r="B374" s="593"/>
      <c r="C374" s="592"/>
      <c r="D374" s="592"/>
    </row>
    <row r="375" customFormat="false" ht="12.75" hidden="false" customHeight="false" outlineLevel="0" collapsed="false">
      <c r="A375" s="594"/>
      <c r="B375" s="593"/>
      <c r="C375" s="592"/>
      <c r="D375" s="592"/>
    </row>
    <row r="376" customFormat="false" ht="12.75" hidden="false" customHeight="false" outlineLevel="0" collapsed="false">
      <c r="A376" s="594"/>
      <c r="B376" s="593"/>
      <c r="C376" s="592"/>
      <c r="D376" s="592"/>
    </row>
    <row r="377" customFormat="false" ht="12.75" hidden="false" customHeight="false" outlineLevel="0" collapsed="false">
      <c r="A377" s="594"/>
      <c r="B377" s="593"/>
      <c r="C377" s="592"/>
      <c r="D377" s="592"/>
    </row>
    <row r="378" customFormat="false" ht="12.75" hidden="false" customHeight="false" outlineLevel="0" collapsed="false">
      <c r="A378" s="594"/>
      <c r="B378" s="593"/>
      <c r="C378" s="592"/>
      <c r="D378" s="592"/>
    </row>
    <row r="379" customFormat="false" ht="12.75" hidden="false" customHeight="false" outlineLevel="0" collapsed="false">
      <c r="A379" s="594"/>
      <c r="B379" s="593"/>
      <c r="C379" s="592"/>
      <c r="D379" s="592"/>
    </row>
    <row r="380" customFormat="false" ht="12.75" hidden="false" customHeight="false" outlineLevel="0" collapsed="false">
      <c r="A380" s="594"/>
      <c r="B380" s="593"/>
      <c r="C380" s="592"/>
      <c r="D380" s="592"/>
    </row>
    <row r="381" customFormat="false" ht="12.75" hidden="false" customHeight="false" outlineLevel="0" collapsed="false">
      <c r="A381" s="592"/>
      <c r="B381" s="593"/>
      <c r="C381" s="592"/>
      <c r="D381" s="592"/>
    </row>
    <row r="382" customFormat="false" ht="12.75" hidden="false" customHeight="false" outlineLevel="0" collapsed="false">
      <c r="A382" s="592"/>
      <c r="B382" s="593"/>
      <c r="C382" s="592"/>
      <c r="D382" s="592"/>
    </row>
    <row r="383" customFormat="false" ht="12.75" hidden="false" customHeight="false" outlineLevel="0" collapsed="false">
      <c r="A383" s="592"/>
      <c r="B383" s="593"/>
      <c r="C383" s="592"/>
      <c r="D383" s="592"/>
    </row>
    <row r="384" customFormat="false" ht="12.75" hidden="false" customHeight="false" outlineLevel="0" collapsed="false">
      <c r="A384" s="592"/>
      <c r="B384" s="593"/>
      <c r="C384" s="592"/>
      <c r="D384" s="592"/>
    </row>
    <row r="385" customFormat="false" ht="12.75" hidden="false" customHeight="false" outlineLevel="0" collapsed="false">
      <c r="A385" s="592"/>
      <c r="B385" s="593"/>
      <c r="C385" s="592"/>
      <c r="D385" s="592"/>
    </row>
    <row r="386" customFormat="false" ht="12.75" hidden="false" customHeight="false" outlineLevel="0" collapsed="false">
      <c r="A386" s="592"/>
      <c r="B386" s="593"/>
      <c r="C386" s="592"/>
      <c r="D386" s="592"/>
    </row>
    <row r="387" customFormat="false" ht="12.75" hidden="false" customHeight="false" outlineLevel="0" collapsed="false">
      <c r="A387" s="592"/>
      <c r="B387" s="593"/>
      <c r="C387" s="592"/>
      <c r="D387" s="592"/>
    </row>
    <row r="388" customFormat="false" ht="12.75" hidden="false" customHeight="false" outlineLevel="0" collapsed="false">
      <c r="A388" s="592"/>
      <c r="B388" s="593"/>
      <c r="C388" s="592"/>
      <c r="D388" s="592"/>
    </row>
    <row r="389" customFormat="false" ht="12.75" hidden="false" customHeight="false" outlineLevel="0" collapsed="false">
      <c r="A389" s="592"/>
      <c r="B389" s="593"/>
      <c r="C389" s="592"/>
      <c r="D389" s="592"/>
    </row>
    <row r="390" customFormat="false" ht="12.75" hidden="false" customHeight="false" outlineLevel="0" collapsed="false">
      <c r="A390" s="592"/>
      <c r="B390" s="593"/>
      <c r="C390" s="592"/>
      <c r="D390" s="592"/>
    </row>
    <row r="391" customFormat="false" ht="12.75" hidden="false" customHeight="false" outlineLevel="0" collapsed="false">
      <c r="A391" s="592"/>
      <c r="B391" s="593"/>
      <c r="C391" s="592"/>
      <c r="D391" s="592"/>
    </row>
    <row r="392" customFormat="false" ht="12.75" hidden="false" customHeight="false" outlineLevel="0" collapsed="false">
      <c r="A392" s="592"/>
      <c r="B392" s="593"/>
      <c r="C392" s="592"/>
      <c r="D392" s="592"/>
    </row>
    <row r="393" customFormat="false" ht="12.75" hidden="false" customHeight="false" outlineLevel="0" collapsed="false">
      <c r="A393" s="592"/>
      <c r="B393" s="593"/>
      <c r="C393" s="592"/>
      <c r="D393" s="592"/>
    </row>
    <row r="394" customFormat="false" ht="12.75" hidden="false" customHeight="false" outlineLevel="0" collapsed="false">
      <c r="A394" s="592"/>
      <c r="B394" s="593"/>
      <c r="C394" s="592"/>
      <c r="D394" s="592"/>
    </row>
    <row r="395" customFormat="false" ht="12.75" hidden="false" customHeight="false" outlineLevel="0" collapsed="false">
      <c r="A395" s="592"/>
      <c r="B395" s="593"/>
      <c r="C395" s="592"/>
      <c r="D395" s="592"/>
    </row>
    <row r="396" customFormat="false" ht="12.75" hidden="false" customHeight="false" outlineLevel="0" collapsed="false">
      <c r="A396" s="592"/>
      <c r="B396" s="593"/>
      <c r="C396" s="592"/>
      <c r="D396" s="592"/>
    </row>
    <row r="397" customFormat="false" ht="12.75" hidden="false" customHeight="false" outlineLevel="0" collapsed="false">
      <c r="A397" s="592"/>
      <c r="B397" s="593"/>
      <c r="C397" s="592"/>
      <c r="D397" s="592"/>
    </row>
    <row r="398" customFormat="false" ht="12.75" hidden="false" customHeight="false" outlineLevel="0" collapsed="false">
      <c r="A398" s="592"/>
      <c r="B398" s="593"/>
      <c r="C398" s="592"/>
      <c r="D398" s="592"/>
    </row>
    <row r="399" customFormat="false" ht="12.75" hidden="false" customHeight="false" outlineLevel="0" collapsed="false">
      <c r="A399" s="592"/>
      <c r="B399" s="593"/>
      <c r="C399" s="592"/>
      <c r="D399" s="592"/>
    </row>
    <row r="400" customFormat="false" ht="12.75" hidden="false" customHeight="false" outlineLevel="0" collapsed="false">
      <c r="A400" s="592"/>
      <c r="B400" s="593"/>
      <c r="C400" s="592"/>
      <c r="D400" s="592"/>
    </row>
    <row r="401" customFormat="false" ht="12.75" hidden="false" customHeight="false" outlineLevel="0" collapsed="false">
      <c r="A401" s="592"/>
      <c r="B401" s="593"/>
      <c r="C401" s="592"/>
      <c r="D401" s="592"/>
    </row>
    <row r="402" customFormat="false" ht="12.75" hidden="false" customHeight="false" outlineLevel="0" collapsed="false">
      <c r="A402" s="592"/>
      <c r="B402" s="593"/>
      <c r="C402" s="592"/>
      <c r="D402" s="592"/>
    </row>
    <row r="403" customFormat="false" ht="12.75" hidden="false" customHeight="false" outlineLevel="0" collapsed="false">
      <c r="A403" s="592"/>
      <c r="B403" s="593"/>
      <c r="C403" s="592"/>
      <c r="D403" s="592"/>
    </row>
    <row r="404" customFormat="false" ht="12.75" hidden="false" customHeight="false" outlineLevel="0" collapsed="false">
      <c r="A404" s="592"/>
      <c r="B404" s="593"/>
      <c r="C404" s="592"/>
      <c r="D404" s="592"/>
    </row>
    <row r="405" customFormat="false" ht="12.75" hidden="false" customHeight="false" outlineLevel="0" collapsed="false">
      <c r="A405" s="592"/>
      <c r="B405" s="593"/>
      <c r="C405" s="592"/>
      <c r="D405" s="592"/>
    </row>
    <row r="406" customFormat="false" ht="12.75" hidden="false" customHeight="false" outlineLevel="0" collapsed="false">
      <c r="A406" s="592"/>
      <c r="B406" s="593"/>
      <c r="C406" s="592"/>
      <c r="D406" s="592"/>
    </row>
    <row r="407" customFormat="false" ht="12.75" hidden="false" customHeight="false" outlineLevel="0" collapsed="false">
      <c r="A407" s="592"/>
      <c r="B407" s="593"/>
      <c r="C407" s="592"/>
      <c r="D407" s="592"/>
    </row>
    <row r="408" customFormat="false" ht="12.75" hidden="false" customHeight="false" outlineLevel="0" collapsed="false">
      <c r="A408" s="592"/>
      <c r="B408" s="593"/>
      <c r="C408" s="592"/>
      <c r="D408" s="592"/>
    </row>
    <row r="409" customFormat="false" ht="12.75" hidden="false" customHeight="false" outlineLevel="0" collapsed="false">
      <c r="A409" s="592"/>
      <c r="B409" s="593"/>
      <c r="C409" s="592"/>
      <c r="D409" s="592"/>
    </row>
    <row r="410" customFormat="false" ht="12.75" hidden="false" customHeight="false" outlineLevel="0" collapsed="false">
      <c r="A410" s="592"/>
      <c r="B410" s="593"/>
      <c r="C410" s="592"/>
      <c r="D410" s="592"/>
    </row>
    <row r="411" customFormat="false" ht="12.75" hidden="false" customHeight="false" outlineLevel="0" collapsed="false">
      <c r="A411" s="592"/>
      <c r="B411" s="593"/>
      <c r="C411" s="592"/>
      <c r="D411" s="592"/>
    </row>
    <row r="412" customFormat="false" ht="12.75" hidden="false" customHeight="false" outlineLevel="0" collapsed="false">
      <c r="A412" s="592"/>
      <c r="B412" s="593"/>
      <c r="C412" s="592"/>
      <c r="D412" s="592"/>
    </row>
    <row r="413" customFormat="false" ht="12.75" hidden="false" customHeight="false" outlineLevel="0" collapsed="false">
      <c r="A413" s="592"/>
      <c r="B413" s="593"/>
      <c r="C413" s="592"/>
      <c r="D413" s="592"/>
    </row>
    <row r="414" customFormat="false" ht="12.75" hidden="false" customHeight="false" outlineLevel="0" collapsed="false">
      <c r="A414" s="592"/>
      <c r="B414" s="593"/>
      <c r="C414" s="592"/>
      <c r="D414" s="592"/>
    </row>
    <row r="415" customFormat="false" ht="12.75" hidden="false" customHeight="false" outlineLevel="0" collapsed="false">
      <c r="A415" s="592"/>
      <c r="B415" s="593"/>
      <c r="C415" s="592"/>
      <c r="D415" s="592"/>
    </row>
    <row r="416" customFormat="false" ht="12.75" hidden="false" customHeight="false" outlineLevel="0" collapsed="false">
      <c r="A416" s="592"/>
      <c r="B416" s="593"/>
      <c r="C416" s="592"/>
      <c r="D416" s="592"/>
    </row>
    <row r="417" customFormat="false" ht="12.75" hidden="false" customHeight="false" outlineLevel="0" collapsed="false">
      <c r="A417" s="592"/>
      <c r="B417" s="593"/>
      <c r="C417" s="592"/>
      <c r="D417" s="592"/>
    </row>
    <row r="418" customFormat="false" ht="12.75" hidden="false" customHeight="false" outlineLevel="0" collapsed="false">
      <c r="A418" s="592"/>
      <c r="B418" s="593"/>
      <c r="C418" s="592"/>
      <c r="D418" s="592"/>
    </row>
    <row r="419" customFormat="false" ht="12.75" hidden="false" customHeight="false" outlineLevel="0" collapsed="false">
      <c r="A419" s="592"/>
      <c r="B419" s="593"/>
      <c r="C419" s="592"/>
      <c r="D419" s="592"/>
    </row>
    <row r="420" customFormat="false" ht="12.75" hidden="false" customHeight="false" outlineLevel="0" collapsed="false">
      <c r="A420" s="592"/>
      <c r="B420" s="593"/>
      <c r="C420" s="592"/>
      <c r="D420" s="592"/>
    </row>
    <row r="421" customFormat="false" ht="12.75" hidden="false" customHeight="false" outlineLevel="0" collapsed="false">
      <c r="A421" s="592"/>
      <c r="B421" s="593"/>
      <c r="C421" s="592"/>
      <c r="D421" s="592"/>
    </row>
    <row r="422" customFormat="false" ht="12.75" hidden="false" customHeight="false" outlineLevel="0" collapsed="false">
      <c r="A422" s="592"/>
      <c r="B422" s="593"/>
      <c r="C422" s="592"/>
      <c r="D422" s="592"/>
    </row>
    <row r="423" customFormat="false" ht="12.75" hidden="false" customHeight="false" outlineLevel="0" collapsed="false">
      <c r="A423" s="592"/>
      <c r="B423" s="593"/>
      <c r="C423" s="592"/>
      <c r="D423" s="592"/>
    </row>
    <row r="424" customFormat="false" ht="12.75" hidden="false" customHeight="false" outlineLevel="0" collapsed="false">
      <c r="A424" s="592"/>
      <c r="B424" s="593"/>
      <c r="C424" s="592"/>
      <c r="D424" s="592"/>
    </row>
    <row r="425" customFormat="false" ht="12.75" hidden="false" customHeight="false" outlineLevel="0" collapsed="false">
      <c r="A425" s="592"/>
      <c r="B425" s="593"/>
      <c r="C425" s="592"/>
      <c r="D425" s="592"/>
    </row>
    <row r="426" customFormat="false" ht="12.75" hidden="false" customHeight="false" outlineLevel="0" collapsed="false">
      <c r="A426" s="592"/>
      <c r="B426" s="593"/>
      <c r="C426" s="592"/>
      <c r="D426" s="592"/>
    </row>
    <row r="427" customFormat="false" ht="12.75" hidden="false" customHeight="false" outlineLevel="0" collapsed="false">
      <c r="A427" s="592"/>
      <c r="B427" s="593"/>
      <c r="C427" s="592"/>
      <c r="D427" s="592"/>
    </row>
    <row r="428" customFormat="false" ht="12.75" hidden="false" customHeight="false" outlineLevel="0" collapsed="false">
      <c r="A428" s="592"/>
      <c r="B428" s="593"/>
      <c r="C428" s="592"/>
      <c r="D428" s="592"/>
    </row>
    <row r="429" customFormat="false" ht="12.75" hidden="false" customHeight="false" outlineLevel="0" collapsed="false">
      <c r="A429" s="592"/>
      <c r="B429" s="593"/>
      <c r="C429" s="592"/>
      <c r="D429" s="592"/>
    </row>
    <row r="430" customFormat="false" ht="12.75" hidden="false" customHeight="false" outlineLevel="0" collapsed="false">
      <c r="A430" s="592"/>
      <c r="B430" s="593"/>
      <c r="C430" s="592"/>
      <c r="D430" s="592"/>
    </row>
    <row r="431" customFormat="false" ht="12.75" hidden="false" customHeight="false" outlineLevel="0" collapsed="false">
      <c r="A431" s="592"/>
      <c r="B431" s="593"/>
      <c r="C431" s="592"/>
      <c r="D431" s="592"/>
    </row>
    <row r="432" customFormat="false" ht="12.75" hidden="false" customHeight="false" outlineLevel="0" collapsed="false">
      <c r="A432" s="592"/>
      <c r="B432" s="593"/>
      <c r="C432" s="592"/>
      <c r="D432" s="592"/>
    </row>
    <row r="433" customFormat="false" ht="12.75" hidden="false" customHeight="false" outlineLevel="0" collapsed="false">
      <c r="A433" s="592"/>
      <c r="B433" s="593"/>
      <c r="C433" s="592"/>
      <c r="D433" s="592"/>
    </row>
    <row r="434" customFormat="false" ht="12.75" hidden="false" customHeight="false" outlineLevel="0" collapsed="false">
      <c r="A434" s="592"/>
      <c r="B434" s="593"/>
      <c r="C434" s="592"/>
      <c r="D434" s="592"/>
    </row>
    <row r="435" customFormat="false" ht="12.75" hidden="false" customHeight="false" outlineLevel="0" collapsed="false">
      <c r="A435" s="592"/>
      <c r="B435" s="593"/>
      <c r="C435" s="592"/>
      <c r="D435" s="592"/>
    </row>
    <row r="436" customFormat="false" ht="12.75" hidden="false" customHeight="false" outlineLevel="0" collapsed="false">
      <c r="A436" s="592"/>
      <c r="B436" s="593"/>
      <c r="C436" s="592"/>
      <c r="D436" s="592"/>
    </row>
    <row r="437" customFormat="false" ht="12.75" hidden="false" customHeight="false" outlineLevel="0" collapsed="false">
      <c r="A437" s="592"/>
      <c r="B437" s="593"/>
      <c r="C437" s="592"/>
      <c r="D437" s="592"/>
    </row>
    <row r="438" customFormat="false" ht="12.75" hidden="false" customHeight="false" outlineLevel="0" collapsed="false">
      <c r="A438" s="592"/>
      <c r="B438" s="593"/>
      <c r="C438" s="592"/>
      <c r="D438" s="592"/>
    </row>
    <row r="439" customFormat="false" ht="12.75" hidden="false" customHeight="false" outlineLevel="0" collapsed="false">
      <c r="A439" s="592"/>
      <c r="B439" s="593"/>
      <c r="C439" s="592"/>
      <c r="D439" s="592"/>
    </row>
    <row r="440" customFormat="false" ht="12.75" hidden="false" customHeight="false" outlineLevel="0" collapsed="false">
      <c r="A440" s="592"/>
      <c r="B440" s="593"/>
      <c r="C440" s="592"/>
      <c r="D440" s="592"/>
    </row>
    <row r="441" customFormat="false" ht="12.75" hidden="false" customHeight="false" outlineLevel="0" collapsed="false">
      <c r="A441" s="592"/>
      <c r="B441" s="593"/>
      <c r="C441" s="592"/>
      <c r="D441" s="592"/>
    </row>
    <row r="442" customFormat="false" ht="12.75" hidden="false" customHeight="false" outlineLevel="0" collapsed="false">
      <c r="A442" s="592"/>
      <c r="B442" s="593"/>
      <c r="C442" s="592"/>
      <c r="D442" s="592"/>
    </row>
    <row r="443" customFormat="false" ht="12.75" hidden="false" customHeight="false" outlineLevel="0" collapsed="false">
      <c r="A443" s="592"/>
      <c r="B443" s="593"/>
      <c r="C443" s="592"/>
      <c r="D443" s="592"/>
    </row>
    <row r="444" customFormat="false" ht="12.75" hidden="false" customHeight="false" outlineLevel="0" collapsed="false">
      <c r="A444" s="592"/>
      <c r="B444" s="593"/>
      <c r="C444" s="592"/>
      <c r="D444" s="592"/>
    </row>
    <row r="445" customFormat="false" ht="12.75" hidden="false" customHeight="false" outlineLevel="0" collapsed="false">
      <c r="A445" s="592"/>
      <c r="B445" s="593"/>
      <c r="C445" s="592"/>
      <c r="D445" s="592"/>
    </row>
    <row r="446" customFormat="false" ht="12.75" hidden="false" customHeight="false" outlineLevel="0" collapsed="false">
      <c r="A446" s="592"/>
      <c r="B446" s="593"/>
      <c r="C446" s="592"/>
      <c r="D446" s="592"/>
    </row>
    <row r="447" customFormat="false" ht="12.75" hidden="false" customHeight="false" outlineLevel="0" collapsed="false">
      <c r="A447" s="592"/>
      <c r="B447" s="593"/>
      <c r="C447" s="592"/>
      <c r="D447" s="592"/>
    </row>
    <row r="448" customFormat="false" ht="12.75" hidden="false" customHeight="false" outlineLevel="0" collapsed="false">
      <c r="A448" s="592"/>
      <c r="B448" s="593"/>
      <c r="C448" s="592"/>
      <c r="D448" s="592"/>
    </row>
    <row r="449" customFormat="false" ht="12.75" hidden="false" customHeight="false" outlineLevel="0" collapsed="false">
      <c r="A449" s="592"/>
      <c r="B449" s="593"/>
      <c r="C449" s="592"/>
      <c r="D449" s="592"/>
    </row>
    <row r="450" customFormat="false" ht="12.75" hidden="false" customHeight="false" outlineLevel="0" collapsed="false">
      <c r="A450" s="592"/>
      <c r="B450" s="593"/>
      <c r="C450" s="592"/>
      <c r="D450" s="592"/>
    </row>
    <row r="451" customFormat="false" ht="12.75" hidden="false" customHeight="false" outlineLevel="0" collapsed="false">
      <c r="A451" s="592"/>
      <c r="B451" s="593"/>
      <c r="C451" s="592"/>
      <c r="D451" s="592"/>
    </row>
    <row r="452" customFormat="false" ht="12.75" hidden="false" customHeight="false" outlineLevel="0" collapsed="false">
      <c r="A452" s="592"/>
      <c r="B452" s="593"/>
      <c r="C452" s="592"/>
      <c r="D452" s="592"/>
    </row>
    <row r="453" customFormat="false" ht="12.75" hidden="false" customHeight="false" outlineLevel="0" collapsed="false">
      <c r="A453" s="592"/>
      <c r="B453" s="593"/>
      <c r="C453" s="592"/>
      <c r="D453" s="592"/>
    </row>
    <row r="454" customFormat="false" ht="12.75" hidden="false" customHeight="false" outlineLevel="0" collapsed="false">
      <c r="A454" s="592"/>
      <c r="B454" s="593"/>
      <c r="C454" s="592"/>
      <c r="D454" s="592"/>
    </row>
    <row r="455" customFormat="false" ht="12.75" hidden="false" customHeight="false" outlineLevel="0" collapsed="false">
      <c r="A455" s="592"/>
      <c r="B455" s="593"/>
      <c r="C455" s="592"/>
      <c r="D455" s="592"/>
    </row>
    <row r="456" customFormat="false" ht="12.75" hidden="false" customHeight="false" outlineLevel="0" collapsed="false">
      <c r="A456" s="592"/>
      <c r="B456" s="593"/>
      <c r="C456" s="592"/>
      <c r="D456" s="592"/>
    </row>
    <row r="457" customFormat="false" ht="12.75" hidden="false" customHeight="false" outlineLevel="0" collapsed="false">
      <c r="A457" s="592"/>
      <c r="B457" s="593"/>
      <c r="C457" s="592"/>
      <c r="D457" s="592"/>
    </row>
    <row r="458" customFormat="false" ht="12.75" hidden="false" customHeight="false" outlineLevel="0" collapsed="false">
      <c r="A458" s="592"/>
      <c r="B458" s="593"/>
      <c r="C458" s="592"/>
      <c r="D458" s="592"/>
    </row>
    <row r="459" customFormat="false" ht="12.75" hidden="false" customHeight="false" outlineLevel="0" collapsed="false">
      <c r="A459" s="592"/>
      <c r="B459" s="593"/>
      <c r="C459" s="592"/>
      <c r="D459" s="592"/>
    </row>
    <row r="460" customFormat="false" ht="12.75" hidden="false" customHeight="false" outlineLevel="0" collapsed="false">
      <c r="A460" s="592"/>
      <c r="B460" s="593"/>
      <c r="C460" s="592"/>
      <c r="D460" s="592"/>
    </row>
    <row r="461" customFormat="false" ht="12.75" hidden="false" customHeight="false" outlineLevel="0" collapsed="false">
      <c r="A461" s="592"/>
      <c r="B461" s="593"/>
      <c r="C461" s="592"/>
      <c r="D461" s="592"/>
    </row>
    <row r="462" customFormat="false" ht="12.75" hidden="false" customHeight="false" outlineLevel="0" collapsed="false">
      <c r="A462" s="592"/>
      <c r="B462" s="593"/>
      <c r="C462" s="592"/>
      <c r="D462" s="592"/>
    </row>
    <row r="463" customFormat="false" ht="12.75" hidden="false" customHeight="false" outlineLevel="0" collapsed="false">
      <c r="A463" s="592"/>
      <c r="B463" s="593"/>
      <c r="C463" s="592"/>
      <c r="D463" s="592"/>
    </row>
    <row r="464" customFormat="false" ht="12.75" hidden="false" customHeight="false" outlineLevel="0" collapsed="false">
      <c r="A464" s="592"/>
      <c r="B464" s="593"/>
      <c r="C464" s="592"/>
      <c r="D464" s="592"/>
    </row>
    <row r="465" customFormat="false" ht="12.75" hidden="false" customHeight="false" outlineLevel="0" collapsed="false">
      <c r="A465" s="592"/>
      <c r="B465" s="593"/>
      <c r="C465" s="592"/>
      <c r="D465" s="592"/>
    </row>
    <row r="466" customFormat="false" ht="12.75" hidden="false" customHeight="false" outlineLevel="0" collapsed="false">
      <c r="A466" s="592"/>
      <c r="B466" s="593"/>
      <c r="C466" s="592"/>
      <c r="D466" s="592"/>
    </row>
    <row r="467" customFormat="false" ht="12.75" hidden="false" customHeight="false" outlineLevel="0" collapsed="false">
      <c r="A467" s="592"/>
      <c r="B467" s="593"/>
      <c r="C467" s="592"/>
      <c r="D467" s="592"/>
    </row>
    <row r="468" customFormat="false" ht="12.75" hidden="false" customHeight="false" outlineLevel="0" collapsed="false">
      <c r="A468" s="592"/>
      <c r="B468" s="593"/>
      <c r="C468" s="592"/>
      <c r="D468" s="592"/>
    </row>
    <row r="469" customFormat="false" ht="12.75" hidden="false" customHeight="false" outlineLevel="0" collapsed="false">
      <c r="A469" s="592"/>
      <c r="B469" s="593"/>
      <c r="C469" s="592"/>
      <c r="D469" s="592"/>
    </row>
    <row r="470" customFormat="false" ht="12.75" hidden="false" customHeight="false" outlineLevel="0" collapsed="false">
      <c r="A470" s="592"/>
      <c r="B470" s="593"/>
      <c r="C470" s="592"/>
      <c r="D470" s="592"/>
    </row>
    <row r="471" customFormat="false" ht="12.75" hidden="false" customHeight="false" outlineLevel="0" collapsed="false">
      <c r="A471" s="592"/>
      <c r="B471" s="593"/>
      <c r="C471" s="592"/>
      <c r="D471" s="592"/>
    </row>
    <row r="472" customFormat="false" ht="12.75" hidden="false" customHeight="false" outlineLevel="0" collapsed="false">
      <c r="A472" s="592"/>
      <c r="B472" s="593"/>
      <c r="C472" s="592"/>
      <c r="D472" s="592"/>
    </row>
    <row r="473" customFormat="false" ht="12.75" hidden="false" customHeight="false" outlineLevel="0" collapsed="false">
      <c r="A473" s="592"/>
      <c r="B473" s="593"/>
      <c r="C473" s="592"/>
      <c r="D473" s="592"/>
    </row>
    <row r="474" customFormat="false" ht="12.75" hidden="false" customHeight="false" outlineLevel="0" collapsed="false">
      <c r="A474" s="592"/>
      <c r="B474" s="593"/>
      <c r="C474" s="592"/>
      <c r="D474" s="592"/>
    </row>
    <row r="475" customFormat="false" ht="12.75" hidden="false" customHeight="false" outlineLevel="0" collapsed="false">
      <c r="A475" s="592"/>
      <c r="B475" s="593"/>
      <c r="C475" s="592"/>
      <c r="D475" s="592"/>
    </row>
    <row r="476" customFormat="false" ht="12.75" hidden="false" customHeight="false" outlineLevel="0" collapsed="false">
      <c r="A476" s="592"/>
      <c r="B476" s="593"/>
      <c r="C476" s="592"/>
      <c r="D476" s="592"/>
    </row>
    <row r="477" customFormat="false" ht="12.75" hidden="false" customHeight="false" outlineLevel="0" collapsed="false">
      <c r="A477" s="592"/>
      <c r="B477" s="593"/>
      <c r="C477" s="592"/>
      <c r="D477" s="592"/>
    </row>
    <row r="478" customFormat="false" ht="12.75" hidden="false" customHeight="false" outlineLevel="0" collapsed="false">
      <c r="A478" s="592"/>
      <c r="B478" s="593"/>
      <c r="C478" s="592"/>
      <c r="D478" s="592"/>
    </row>
    <row r="479" customFormat="false" ht="12.75" hidden="false" customHeight="false" outlineLevel="0" collapsed="false">
      <c r="A479" s="592"/>
      <c r="B479" s="593"/>
      <c r="C479" s="592"/>
      <c r="D479" s="592"/>
    </row>
    <row r="480" customFormat="false" ht="12.75" hidden="false" customHeight="false" outlineLevel="0" collapsed="false">
      <c r="A480" s="592"/>
      <c r="B480" s="593"/>
      <c r="C480" s="592"/>
      <c r="D480" s="592"/>
    </row>
    <row r="481" customFormat="false" ht="12.75" hidden="false" customHeight="false" outlineLevel="0" collapsed="false">
      <c r="A481" s="592"/>
      <c r="B481" s="593"/>
      <c r="C481" s="592"/>
      <c r="D481" s="592"/>
    </row>
    <row r="482" customFormat="false" ht="12.75" hidden="false" customHeight="false" outlineLevel="0" collapsed="false">
      <c r="A482" s="592"/>
      <c r="B482" s="593"/>
      <c r="C482" s="592"/>
      <c r="D482" s="592"/>
    </row>
    <row r="483" customFormat="false" ht="12.75" hidden="false" customHeight="false" outlineLevel="0" collapsed="false">
      <c r="A483" s="592"/>
      <c r="B483" s="593"/>
      <c r="C483" s="592"/>
      <c r="D483" s="592"/>
    </row>
    <row r="484" customFormat="false" ht="12.75" hidden="false" customHeight="false" outlineLevel="0" collapsed="false">
      <c r="A484" s="592"/>
      <c r="B484" s="593"/>
      <c r="C484" s="592"/>
      <c r="D484" s="592"/>
    </row>
    <row r="485" customFormat="false" ht="12.75" hidden="false" customHeight="false" outlineLevel="0" collapsed="false">
      <c r="A485" s="592"/>
      <c r="B485" s="593"/>
      <c r="C485" s="592"/>
      <c r="D485" s="592"/>
    </row>
    <row r="486" customFormat="false" ht="12.75" hidden="false" customHeight="false" outlineLevel="0" collapsed="false">
      <c r="A486" s="592"/>
      <c r="B486" s="593"/>
      <c r="C486" s="592"/>
      <c r="D486" s="592"/>
    </row>
    <row r="487" customFormat="false" ht="12.75" hidden="false" customHeight="false" outlineLevel="0" collapsed="false">
      <c r="A487" s="592"/>
      <c r="B487" s="593"/>
      <c r="C487" s="592"/>
      <c r="D487" s="592"/>
    </row>
    <row r="488" customFormat="false" ht="12.75" hidden="false" customHeight="false" outlineLevel="0" collapsed="false">
      <c r="A488" s="592"/>
      <c r="B488" s="593"/>
      <c r="C488" s="592"/>
      <c r="D488" s="592"/>
    </row>
    <row r="489" customFormat="false" ht="12.75" hidden="false" customHeight="false" outlineLevel="0" collapsed="false">
      <c r="A489" s="592"/>
      <c r="B489" s="593"/>
      <c r="C489" s="592"/>
      <c r="D489" s="592"/>
    </row>
    <row r="490" customFormat="false" ht="12.75" hidden="false" customHeight="false" outlineLevel="0" collapsed="false">
      <c r="A490" s="592"/>
      <c r="B490" s="593"/>
      <c r="C490" s="592"/>
      <c r="D490" s="59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6" t="s">
        <v>307</v>
      </c>
      <c r="B1" s="596"/>
      <c r="C1" s="596"/>
      <c r="D1" s="596"/>
      <c r="E1" s="596"/>
      <c r="F1" s="596"/>
      <c r="G1" s="596"/>
      <c r="H1" s="596"/>
      <c r="I1" s="596"/>
      <c r="J1" s="596"/>
      <c r="K1" s="596"/>
      <c r="L1" s="596"/>
      <c r="N1" s="597" t="s">
        <v>308</v>
      </c>
      <c r="O1" s="597"/>
      <c r="P1" s="597"/>
      <c r="Q1" s="597"/>
      <c r="R1" s="597"/>
    </row>
    <row r="2" customFormat="false" ht="15" hidden="false" customHeight="false" outlineLevel="0" collapsed="false">
      <c r="A2" s="598" t="s">
        <v>309</v>
      </c>
      <c r="B2" s="599"/>
      <c r="C2" s="600"/>
      <c r="D2" s="601"/>
      <c r="E2" s="602" t="s">
        <v>310</v>
      </c>
      <c r="F2" s="603"/>
      <c r="G2" s="603"/>
      <c r="H2" s="604"/>
      <c r="I2" s="605" t="s">
        <v>311</v>
      </c>
      <c r="J2" s="606"/>
      <c r="K2" s="606"/>
      <c r="L2" s="607"/>
      <c r="N2" s="608"/>
      <c r="O2" s="603" t="s">
        <v>312</v>
      </c>
      <c r="P2" s="603"/>
      <c r="Q2" s="603"/>
      <c r="R2" s="609" t="s">
        <v>313</v>
      </c>
    </row>
    <row r="3" customFormat="false" ht="15.75" hidden="false" customHeight="true" outlineLevel="0" collapsed="false">
      <c r="A3" s="610" t="s">
        <v>29</v>
      </c>
      <c r="B3" s="611" t="s">
        <v>198</v>
      </c>
      <c r="C3" s="611" t="s">
        <v>5</v>
      </c>
      <c r="D3" s="612" t="s">
        <v>8</v>
      </c>
      <c r="E3" s="613" t="s">
        <v>29</v>
      </c>
      <c r="F3" s="614" t="s">
        <v>198</v>
      </c>
      <c r="G3" s="614" t="s">
        <v>5</v>
      </c>
      <c r="H3" s="615" t="s">
        <v>8</v>
      </c>
      <c r="I3" s="616" t="s">
        <v>29</v>
      </c>
      <c r="J3" s="617" t="s">
        <v>198</v>
      </c>
      <c r="K3" s="617" t="s">
        <v>5</v>
      </c>
      <c r="L3" s="618" t="s">
        <v>8</v>
      </c>
      <c r="N3" s="619" t="s">
        <v>29</v>
      </c>
      <c r="O3" s="620" t="s">
        <v>314</v>
      </c>
      <c r="P3" s="620" t="s">
        <v>315</v>
      </c>
      <c r="Q3" s="620" t="s">
        <v>316</v>
      </c>
      <c r="R3" s="621" t="s">
        <v>317</v>
      </c>
    </row>
    <row r="4" customFormat="false" ht="12.75" hidden="false" customHeight="false" outlineLevel="0" collapsed="false">
      <c r="A4" s="622" t="n">
        <v>1</v>
      </c>
      <c r="B4" s="623"/>
      <c r="C4" s="624"/>
      <c r="D4" s="625" t="n">
        <f aca="false">C4*B4</f>
        <v>0</v>
      </c>
      <c r="E4" s="626" t="n">
        <v>1</v>
      </c>
      <c r="F4" s="627"/>
      <c r="G4" s="628"/>
      <c r="H4" s="629" t="n">
        <f aca="false">G4*F4</f>
        <v>0</v>
      </c>
      <c r="I4" s="630" t="n">
        <v>1</v>
      </c>
      <c r="J4" s="631"/>
      <c r="K4" s="632"/>
      <c r="L4" s="633" t="n">
        <f aca="false">K4*J4</f>
        <v>0</v>
      </c>
      <c r="N4" s="634" t="n">
        <v>1</v>
      </c>
      <c r="O4" s="635" t="n">
        <v>593.893180105911</v>
      </c>
      <c r="P4" s="636"/>
      <c r="Q4" s="637" t="n">
        <f aca="false">P4+O4</f>
        <v>593.893180105911</v>
      </c>
      <c r="R4" s="638"/>
    </row>
    <row r="5" customFormat="false" ht="12.75" hidden="false" customHeight="false" outlineLevel="0" collapsed="false">
      <c r="A5" s="622" t="n">
        <v>2</v>
      </c>
      <c r="B5" s="639"/>
      <c r="C5" s="640"/>
      <c r="D5" s="625" t="n">
        <f aca="false">C5*B5</f>
        <v>0</v>
      </c>
      <c r="E5" s="626" t="n">
        <v>2</v>
      </c>
      <c r="F5" s="641"/>
      <c r="G5" s="642"/>
      <c r="H5" s="629" t="n">
        <f aca="false">G5*F5</f>
        <v>0</v>
      </c>
      <c r="I5" s="630" t="n">
        <v>2</v>
      </c>
      <c r="J5" s="643"/>
      <c r="K5" s="644"/>
      <c r="L5" s="633" t="n">
        <f aca="false">K5*J5</f>
        <v>0</v>
      </c>
      <c r="N5" s="634" t="n">
        <v>2</v>
      </c>
      <c r="O5" s="645" t="n">
        <v>574.578655933721</v>
      </c>
      <c r="P5" s="646"/>
      <c r="Q5" s="637" t="n">
        <f aca="false">P5+O5</f>
        <v>574.578655933721</v>
      </c>
      <c r="R5" s="638"/>
    </row>
    <row r="6" customFormat="false" ht="12.75" hidden="false" customHeight="false" outlineLevel="0" collapsed="false">
      <c r="A6" s="622" t="n">
        <v>3</v>
      </c>
      <c r="B6" s="639"/>
      <c r="C6" s="640"/>
      <c r="D6" s="625" t="n">
        <f aca="false">C6*B6</f>
        <v>0</v>
      </c>
      <c r="E6" s="626" t="n">
        <v>3</v>
      </c>
      <c r="F6" s="641"/>
      <c r="G6" s="642"/>
      <c r="H6" s="629" t="n">
        <f aca="false">G6*F6</f>
        <v>0</v>
      </c>
      <c r="I6" s="630" t="n">
        <v>3</v>
      </c>
      <c r="J6" s="643"/>
      <c r="K6" s="644"/>
      <c r="L6" s="633" t="n">
        <f aca="false">K6*J6</f>
        <v>0</v>
      </c>
      <c r="N6" s="634" t="n">
        <v>3</v>
      </c>
      <c r="O6" s="645" t="n">
        <v>564.026926847557</v>
      </c>
      <c r="P6" s="646"/>
      <c r="Q6" s="637" t="n">
        <f aca="false">P6+O6</f>
        <v>564.026926847557</v>
      </c>
      <c r="R6" s="638"/>
    </row>
    <row r="7" customFormat="false" ht="12.75" hidden="false" customHeight="false" outlineLevel="0" collapsed="false">
      <c r="A7" s="622" t="n">
        <v>4</v>
      </c>
      <c r="B7" s="639"/>
      <c r="C7" s="640"/>
      <c r="D7" s="625" t="n">
        <f aca="false">C7*B7</f>
        <v>0</v>
      </c>
      <c r="E7" s="626" t="n">
        <v>4</v>
      </c>
      <c r="F7" s="641"/>
      <c r="G7" s="642"/>
      <c r="H7" s="629" t="n">
        <f aca="false">G7*F7</f>
        <v>0</v>
      </c>
      <c r="I7" s="630" t="n">
        <v>4</v>
      </c>
      <c r="J7" s="643"/>
      <c r="K7" s="644"/>
      <c r="L7" s="633" t="n">
        <f aca="false">K7*J7</f>
        <v>0</v>
      </c>
      <c r="N7" s="634" t="n">
        <v>4</v>
      </c>
      <c r="O7" s="645" t="n">
        <v>562.625502951551</v>
      </c>
      <c r="P7" s="646"/>
      <c r="Q7" s="637" t="n">
        <f aca="false">P7+O7</f>
        <v>562.625502951551</v>
      </c>
      <c r="R7" s="638"/>
    </row>
    <row r="8" customFormat="false" ht="12.75" hidden="false" customHeight="false" outlineLevel="0" collapsed="false">
      <c r="A8" s="622" t="n">
        <v>5</v>
      </c>
      <c r="B8" s="639"/>
      <c r="C8" s="640"/>
      <c r="D8" s="625" t="n">
        <f aca="false">C8*B8</f>
        <v>0</v>
      </c>
      <c r="E8" s="626" t="n">
        <v>5</v>
      </c>
      <c r="F8" s="641"/>
      <c r="G8" s="642"/>
      <c r="H8" s="629" t="n">
        <f aca="false">G8*F8</f>
        <v>0</v>
      </c>
      <c r="I8" s="630" t="n">
        <v>5</v>
      </c>
      <c r="J8" s="643"/>
      <c r="K8" s="644"/>
      <c r="L8" s="633" t="n">
        <f aca="false">K8*J8</f>
        <v>0</v>
      </c>
      <c r="N8" s="634" t="n">
        <v>5</v>
      </c>
      <c r="O8" s="645" t="n">
        <v>575.532005759939</v>
      </c>
      <c r="P8" s="646"/>
      <c r="Q8" s="637" t="n">
        <f aca="false">P8+O8</f>
        <v>575.532005759939</v>
      </c>
      <c r="R8" s="638"/>
    </row>
    <row r="9" customFormat="false" ht="12.75" hidden="false" customHeight="false" outlineLevel="0" collapsed="false">
      <c r="A9" s="622" t="n">
        <v>6</v>
      </c>
      <c r="B9" s="639"/>
      <c r="C9" s="640"/>
      <c r="D9" s="625" t="n">
        <f aca="false">C9*B9</f>
        <v>0</v>
      </c>
      <c r="E9" s="626" t="n">
        <v>6</v>
      </c>
      <c r="F9" s="641"/>
      <c r="G9" s="642"/>
      <c r="H9" s="629" t="n">
        <f aca="false">G9*F9</f>
        <v>0</v>
      </c>
      <c r="I9" s="630" t="n">
        <v>6</v>
      </c>
      <c r="J9" s="643"/>
      <c r="K9" s="644"/>
      <c r="L9" s="633" t="n">
        <f aca="false">K9*J9</f>
        <v>0</v>
      </c>
      <c r="N9" s="634" t="n">
        <v>6</v>
      </c>
      <c r="O9" s="645" t="n">
        <v>629.090253326053</v>
      </c>
      <c r="P9" s="646"/>
      <c r="Q9" s="637" t="n">
        <f aca="false">P9+O9</f>
        <v>629.090253326053</v>
      </c>
      <c r="R9" s="638"/>
    </row>
    <row r="10" customFormat="false" ht="12.75" hidden="false" customHeight="false" outlineLevel="0" collapsed="false">
      <c r="A10" s="622" t="n">
        <v>7</v>
      </c>
      <c r="B10" s="639"/>
      <c r="C10" s="640"/>
      <c r="D10" s="625" t="n">
        <f aca="false">C10*B10</f>
        <v>0</v>
      </c>
      <c r="E10" s="626" t="n">
        <v>7</v>
      </c>
      <c r="F10" s="641"/>
      <c r="G10" s="642"/>
      <c r="H10" s="629" t="n">
        <f aca="false">G10*F10</f>
        <v>0</v>
      </c>
      <c r="I10" s="630" t="n">
        <v>7</v>
      </c>
      <c r="J10" s="643"/>
      <c r="K10" s="644"/>
      <c r="L10" s="633" t="n">
        <f aca="false">K10*J10</f>
        <v>0</v>
      </c>
      <c r="N10" s="634" t="n">
        <v>7</v>
      </c>
      <c r="O10" s="645" t="n">
        <v>718.6739438519</v>
      </c>
      <c r="P10" s="646"/>
      <c r="Q10" s="637" t="n">
        <f aca="false">P10+O10</f>
        <v>718.6739438519</v>
      </c>
      <c r="R10" s="638"/>
    </row>
    <row r="11" customFormat="false" ht="12.75" hidden="false" customHeight="false" outlineLevel="0" collapsed="false">
      <c r="A11" s="622" t="n">
        <v>8</v>
      </c>
      <c r="B11" s="639"/>
      <c r="C11" s="640"/>
      <c r="D11" s="625" t="n">
        <f aca="false">C11*B11</f>
        <v>0</v>
      </c>
      <c r="E11" s="626" t="n">
        <v>8</v>
      </c>
      <c r="F11" s="641"/>
      <c r="G11" s="642"/>
      <c r="H11" s="629" t="n">
        <f aca="false">G11*F11</f>
        <v>0</v>
      </c>
      <c r="I11" s="630" t="n">
        <v>8</v>
      </c>
      <c r="J11" s="643"/>
      <c r="K11" s="644"/>
      <c r="L11" s="633" t="n">
        <f aca="false">K11*J11</f>
        <v>0</v>
      </c>
      <c r="N11" s="634" t="n">
        <v>8</v>
      </c>
      <c r="O11" s="645" t="n">
        <v>786.7930624403</v>
      </c>
      <c r="P11" s="646"/>
      <c r="Q11" s="637" t="n">
        <f aca="false">P11+O11</f>
        <v>786.7930624403</v>
      </c>
      <c r="R11" s="638"/>
    </row>
    <row r="12" customFormat="false" ht="12.75" hidden="false" customHeight="false" outlineLevel="0" collapsed="false">
      <c r="A12" s="622" t="n">
        <v>9</v>
      </c>
      <c r="B12" s="639"/>
      <c r="C12" s="640"/>
      <c r="D12" s="625"/>
      <c r="E12" s="626" t="n">
        <v>9</v>
      </c>
      <c r="F12" s="641"/>
      <c r="G12" s="642"/>
      <c r="H12" s="629" t="n">
        <f aca="false">G12*F12</f>
        <v>0</v>
      </c>
      <c r="I12" s="630" t="n">
        <v>9</v>
      </c>
      <c r="J12" s="643"/>
      <c r="K12" s="644"/>
      <c r="L12" s="633" t="n">
        <f aca="false">K12*J12</f>
        <v>0</v>
      </c>
      <c r="N12" s="634" t="n">
        <v>9</v>
      </c>
      <c r="O12" s="645" t="n">
        <v>824.485573728655</v>
      </c>
      <c r="P12" s="646"/>
      <c r="Q12" s="637" t="n">
        <f aca="false">P12+O12</f>
        <v>824.485573728655</v>
      </c>
      <c r="R12" s="638"/>
    </row>
    <row r="13" customFormat="false" ht="12.75" hidden="false" customHeight="false" outlineLevel="0" collapsed="false">
      <c r="A13" s="622" t="n">
        <v>10</v>
      </c>
      <c r="B13" s="639"/>
      <c r="C13" s="640"/>
      <c r="D13" s="625"/>
      <c r="E13" s="626" t="n">
        <v>10</v>
      </c>
      <c r="F13" s="641"/>
      <c r="G13" s="642"/>
      <c r="H13" s="629" t="n">
        <f aca="false">G13*F13</f>
        <v>0</v>
      </c>
      <c r="I13" s="630" t="n">
        <v>10</v>
      </c>
      <c r="J13" s="643"/>
      <c r="K13" s="644"/>
      <c r="L13" s="633" t="n">
        <f aca="false">K13*J13</f>
        <v>0</v>
      </c>
      <c r="N13" s="634" t="n">
        <v>10</v>
      </c>
      <c r="O13" s="645" t="n">
        <v>846.242317457065</v>
      </c>
      <c r="P13" s="646"/>
      <c r="Q13" s="637" t="n">
        <f aca="false">P13+O13</f>
        <v>846.242317457065</v>
      </c>
      <c r="R13" s="638"/>
    </row>
    <row r="14" customFormat="false" ht="12.75" hidden="false" customHeight="false" outlineLevel="0" collapsed="false">
      <c r="A14" s="622" t="n">
        <v>11</v>
      </c>
      <c r="B14" s="639"/>
      <c r="C14" s="640"/>
      <c r="D14" s="625"/>
      <c r="E14" s="626" t="n">
        <v>11</v>
      </c>
      <c r="F14" s="641"/>
      <c r="G14" s="642"/>
      <c r="H14" s="629" t="n">
        <f aca="false">G14*F14</f>
        <v>0</v>
      </c>
      <c r="I14" s="630" t="n">
        <v>11</v>
      </c>
      <c r="J14" s="643"/>
      <c r="K14" s="644"/>
      <c r="L14" s="633" t="n">
        <f aca="false">K14*J14</f>
        <v>0</v>
      </c>
      <c r="N14" s="634" t="n">
        <v>11</v>
      </c>
      <c r="O14" s="645" t="n">
        <v>860.717818501047</v>
      </c>
      <c r="P14" s="646"/>
      <c r="Q14" s="637" t="n">
        <f aca="false">P14+O14</f>
        <v>860.717818501047</v>
      </c>
      <c r="R14" s="638"/>
    </row>
    <row r="15" customFormat="false" ht="12.75" hidden="false" customHeight="false" outlineLevel="0" collapsed="false">
      <c r="A15" s="622" t="n">
        <v>12</v>
      </c>
      <c r="B15" s="639"/>
      <c r="C15" s="640"/>
      <c r="D15" s="625"/>
      <c r="E15" s="626" t="n">
        <v>12</v>
      </c>
      <c r="F15" s="641"/>
      <c r="G15" s="642"/>
      <c r="H15" s="629" t="n">
        <f aca="false">G15*F15</f>
        <v>0</v>
      </c>
      <c r="I15" s="630" t="n">
        <v>12</v>
      </c>
      <c r="J15" s="643"/>
      <c r="K15" s="644"/>
      <c r="L15" s="633" t="n">
        <f aca="false">K15*J15</f>
        <v>0</v>
      </c>
      <c r="N15" s="634" t="n">
        <v>12</v>
      </c>
      <c r="O15" s="645" t="n">
        <v>860.748812497332</v>
      </c>
      <c r="P15" s="646"/>
      <c r="Q15" s="637" t="n">
        <f aca="false">P15+O15</f>
        <v>860.748812497332</v>
      </c>
      <c r="R15" s="638"/>
    </row>
    <row r="16" customFormat="false" ht="12.75" hidden="false" customHeight="false" outlineLevel="0" collapsed="false">
      <c r="A16" s="622" t="n">
        <v>13</v>
      </c>
      <c r="B16" s="639"/>
      <c r="C16" s="640"/>
      <c r="D16" s="625"/>
      <c r="E16" s="626" t="n">
        <v>13</v>
      </c>
      <c r="F16" s="641"/>
      <c r="G16" s="642"/>
      <c r="H16" s="629" t="n">
        <f aca="false">G16*F16</f>
        <v>0</v>
      </c>
      <c r="I16" s="630" t="n">
        <v>13</v>
      </c>
      <c r="J16" s="643"/>
      <c r="K16" s="644"/>
      <c r="L16" s="633" t="n">
        <f aca="false">K16*J16</f>
        <v>0</v>
      </c>
      <c r="N16" s="634" t="n">
        <v>13</v>
      </c>
      <c r="O16" s="645" t="n">
        <v>857.479586820673</v>
      </c>
      <c r="P16" s="646"/>
      <c r="Q16" s="637" t="n">
        <f aca="false">P16+O16</f>
        <v>857.479586820673</v>
      </c>
      <c r="R16" s="638"/>
    </row>
    <row r="17" customFormat="false" ht="12.75" hidden="false" customHeight="false" outlineLevel="0" collapsed="false">
      <c r="A17" s="622" t="n">
        <v>14</v>
      </c>
      <c r="B17" s="639"/>
      <c r="C17" s="640"/>
      <c r="D17" s="625"/>
      <c r="E17" s="626" t="n">
        <v>14</v>
      </c>
      <c r="F17" s="641"/>
      <c r="G17" s="642"/>
      <c r="H17" s="629" t="n">
        <f aca="false">G17*F17</f>
        <v>0</v>
      </c>
      <c r="I17" s="630" t="n">
        <v>14</v>
      </c>
      <c r="J17" s="643"/>
      <c r="K17" s="644"/>
      <c r="L17" s="633" t="n">
        <f aca="false">K17*J17</f>
        <v>0</v>
      </c>
      <c r="N17" s="634" t="n">
        <v>14</v>
      </c>
      <c r="O17" s="645" t="n">
        <v>858.396616032294</v>
      </c>
      <c r="P17" s="646"/>
      <c r="Q17" s="637" t="n">
        <f aca="false">P17+O17</f>
        <v>858.396616032294</v>
      </c>
      <c r="R17" s="638"/>
    </row>
    <row r="18" customFormat="false" ht="12.75" hidden="false" customHeight="false" outlineLevel="0" collapsed="false">
      <c r="A18" s="622" t="n">
        <v>15</v>
      </c>
      <c r="B18" s="639"/>
      <c r="C18" s="640"/>
      <c r="D18" s="625"/>
      <c r="E18" s="626" t="n">
        <v>15</v>
      </c>
      <c r="F18" s="641"/>
      <c r="G18" s="642"/>
      <c r="H18" s="629" t="n">
        <f aca="false">G18*F18</f>
        <v>0</v>
      </c>
      <c r="I18" s="630" t="n">
        <v>15</v>
      </c>
      <c r="J18" s="643"/>
      <c r="K18" s="644"/>
      <c r="L18" s="633" t="n">
        <f aca="false">K18*J18</f>
        <v>0</v>
      </c>
      <c r="N18" s="634" t="n">
        <v>15</v>
      </c>
      <c r="O18" s="645" t="n">
        <v>852.076091769202</v>
      </c>
      <c r="P18" s="646"/>
      <c r="Q18" s="637" t="n">
        <f aca="false">P18+O18</f>
        <v>852.076091769202</v>
      </c>
      <c r="R18" s="638"/>
    </row>
    <row r="19" customFormat="false" ht="12.75" hidden="false" customHeight="false" outlineLevel="0" collapsed="false">
      <c r="A19" s="622" t="n">
        <v>16</v>
      </c>
      <c r="B19" s="639"/>
      <c r="C19" s="640"/>
      <c r="D19" s="625"/>
      <c r="E19" s="626" t="n">
        <v>16</v>
      </c>
      <c r="F19" s="641"/>
      <c r="G19" s="642"/>
      <c r="H19" s="629" t="n">
        <f aca="false">G19*F19</f>
        <v>0</v>
      </c>
      <c r="I19" s="630" t="n">
        <v>16</v>
      </c>
      <c r="J19" s="643"/>
      <c r="K19" s="644"/>
      <c r="L19" s="633" t="n">
        <f aca="false">K19*J19</f>
        <v>0</v>
      </c>
      <c r="N19" s="634" t="n">
        <v>16</v>
      </c>
      <c r="O19" s="645" t="n">
        <v>839.570615726883</v>
      </c>
      <c r="P19" s="646"/>
      <c r="Q19" s="637" t="n">
        <f aca="false">P19+O19</f>
        <v>839.570615726883</v>
      </c>
      <c r="R19" s="638"/>
    </row>
    <row r="20" customFormat="false" ht="12.75" hidden="false" customHeight="false" outlineLevel="0" collapsed="false">
      <c r="A20" s="622" t="n">
        <v>17</v>
      </c>
      <c r="B20" s="639"/>
      <c r="C20" s="640"/>
      <c r="D20" s="625"/>
      <c r="E20" s="626" t="n">
        <v>17</v>
      </c>
      <c r="F20" s="641"/>
      <c r="G20" s="642"/>
      <c r="H20" s="629" t="n">
        <f aca="false">G20*F20</f>
        <v>0</v>
      </c>
      <c r="I20" s="630" t="n">
        <v>17</v>
      </c>
      <c r="J20" s="643"/>
      <c r="K20" s="644"/>
      <c r="L20" s="633" t="n">
        <f aca="false">K20*J20</f>
        <v>0</v>
      </c>
      <c r="N20" s="634" t="n">
        <v>17</v>
      </c>
      <c r="O20" s="645" t="n">
        <v>817.917013800289</v>
      </c>
      <c r="P20" s="646"/>
      <c r="Q20" s="637" t="n">
        <f aca="false">P20+O20</f>
        <v>817.917013800289</v>
      </c>
      <c r="R20" s="638"/>
    </row>
    <row r="21" customFormat="false" ht="12.75" hidden="false" customHeight="false" outlineLevel="0" collapsed="false">
      <c r="A21" s="622" t="n">
        <v>18</v>
      </c>
      <c r="B21" s="639"/>
      <c r="C21" s="640"/>
      <c r="D21" s="625"/>
      <c r="E21" s="626" t="n">
        <v>18</v>
      </c>
      <c r="F21" s="641"/>
      <c r="G21" s="642"/>
      <c r="H21" s="629" t="n">
        <f aca="false">G21*F21</f>
        <v>0</v>
      </c>
      <c r="I21" s="630" t="n">
        <v>18</v>
      </c>
      <c r="J21" s="643"/>
      <c r="K21" s="644"/>
      <c r="L21" s="633" t="n">
        <f aca="false">K21*J21</f>
        <v>0</v>
      </c>
      <c r="N21" s="634" t="n">
        <v>18</v>
      </c>
      <c r="O21" s="645" t="n">
        <v>801.874168458768</v>
      </c>
      <c r="P21" s="646"/>
      <c r="Q21" s="637" t="n">
        <f aca="false">P21+O21</f>
        <v>801.874168458768</v>
      </c>
      <c r="R21" s="638"/>
    </row>
    <row r="22" customFormat="false" ht="12.75" hidden="false" customHeight="false" outlineLevel="0" collapsed="false">
      <c r="A22" s="622" t="n">
        <v>19</v>
      </c>
      <c r="B22" s="639"/>
      <c r="C22" s="640"/>
      <c r="D22" s="625"/>
      <c r="E22" s="626" t="n">
        <v>19</v>
      </c>
      <c r="F22" s="641"/>
      <c r="G22" s="642"/>
      <c r="H22" s="629" t="n">
        <f aca="false">G22*F22</f>
        <v>0</v>
      </c>
      <c r="I22" s="630" t="n">
        <v>19</v>
      </c>
      <c r="J22" s="643"/>
      <c r="K22" s="644"/>
      <c r="L22" s="633" t="n">
        <f aca="false">K22*J22</f>
        <v>0</v>
      </c>
      <c r="N22" s="634" t="n">
        <v>19</v>
      </c>
      <c r="O22" s="645" t="n">
        <v>851.808786247838</v>
      </c>
      <c r="P22" s="646"/>
      <c r="Q22" s="637" t="n">
        <f aca="false">P22+O22</f>
        <v>851.808786247838</v>
      </c>
      <c r="R22" s="638"/>
    </row>
    <row r="23" customFormat="false" ht="12.75" hidden="false" customHeight="false" outlineLevel="0" collapsed="false">
      <c r="A23" s="622" t="n">
        <v>20</v>
      </c>
      <c r="B23" s="639"/>
      <c r="C23" s="640"/>
      <c r="D23" s="625"/>
      <c r="E23" s="626" t="n">
        <v>20</v>
      </c>
      <c r="F23" s="641"/>
      <c r="G23" s="642"/>
      <c r="H23" s="629" t="n">
        <f aca="false">G23*F23</f>
        <v>0</v>
      </c>
      <c r="I23" s="630" t="n">
        <v>20</v>
      </c>
      <c r="J23" s="643"/>
      <c r="K23" s="644"/>
      <c r="L23" s="633" t="n">
        <f aca="false">K23*J23</f>
        <v>0</v>
      </c>
      <c r="N23" s="634" t="n">
        <v>20</v>
      </c>
      <c r="O23" s="645" t="n">
        <v>878.839208635787</v>
      </c>
      <c r="P23" s="646"/>
      <c r="Q23" s="637" t="n">
        <f aca="false">P23+O23</f>
        <v>878.839208635787</v>
      </c>
      <c r="R23" s="638"/>
    </row>
    <row r="24" customFormat="false" ht="12.75" hidden="false" customHeight="false" outlineLevel="0" collapsed="false">
      <c r="A24" s="622" t="n">
        <v>21</v>
      </c>
      <c r="B24" s="639"/>
      <c r="C24" s="640"/>
      <c r="D24" s="625"/>
      <c r="E24" s="626" t="n">
        <v>21</v>
      </c>
      <c r="F24" s="641"/>
      <c r="G24" s="642"/>
      <c r="H24" s="629" t="n">
        <f aca="false">G24*F24</f>
        <v>0</v>
      </c>
      <c r="I24" s="630" t="n">
        <v>21</v>
      </c>
      <c r="J24" s="643"/>
      <c r="K24" s="644"/>
      <c r="L24" s="633" t="n">
        <f aca="false">K24*J24</f>
        <v>0</v>
      </c>
      <c r="N24" s="634" t="n">
        <v>21</v>
      </c>
      <c r="O24" s="645" t="n">
        <v>854.477321175531</v>
      </c>
      <c r="P24" s="646"/>
      <c r="Q24" s="637" t="n">
        <f aca="false">P24+O24</f>
        <v>854.477321175531</v>
      </c>
      <c r="R24" s="638"/>
    </row>
    <row r="25" customFormat="false" ht="12.75" hidden="false" customHeight="false" outlineLevel="0" collapsed="false">
      <c r="A25" s="622" t="n">
        <v>22</v>
      </c>
      <c r="B25" s="639"/>
      <c r="C25" s="640"/>
      <c r="D25" s="625"/>
      <c r="E25" s="626" t="n">
        <v>22</v>
      </c>
      <c r="F25" s="641"/>
      <c r="G25" s="642"/>
      <c r="H25" s="629" t="n">
        <f aca="false">G25*F25</f>
        <v>0</v>
      </c>
      <c r="I25" s="630" t="n">
        <v>22</v>
      </c>
      <c r="J25" s="643"/>
      <c r="K25" s="644"/>
      <c r="L25" s="633" t="n">
        <f aca="false">K25*J25</f>
        <v>0</v>
      </c>
      <c r="N25" s="634" t="n">
        <v>22</v>
      </c>
      <c r="O25" s="645" t="n">
        <v>801.459256674956</v>
      </c>
      <c r="P25" s="646"/>
      <c r="Q25" s="637" t="n">
        <f aca="false">P25+O25</f>
        <v>801.459256674956</v>
      </c>
      <c r="R25" s="638"/>
    </row>
    <row r="26" customFormat="false" ht="12.75" hidden="false" customHeight="false" outlineLevel="0" collapsed="false">
      <c r="A26" s="622" t="n">
        <v>23</v>
      </c>
      <c r="B26" s="639"/>
      <c r="C26" s="640"/>
      <c r="D26" s="625"/>
      <c r="E26" s="626" t="n">
        <v>23</v>
      </c>
      <c r="F26" s="641"/>
      <c r="G26" s="642"/>
      <c r="H26" s="629" t="n">
        <f aca="false">G26*F26</f>
        <v>0</v>
      </c>
      <c r="I26" s="630" t="n">
        <v>23</v>
      </c>
      <c r="J26" s="643"/>
      <c r="K26" s="644"/>
      <c r="L26" s="633" t="n">
        <f aca="false">K26*J26</f>
        <v>0</v>
      </c>
      <c r="N26" s="634" t="n">
        <v>23</v>
      </c>
      <c r="O26" s="645" t="n">
        <v>721.080747928474</v>
      </c>
      <c r="P26" s="646"/>
      <c r="Q26" s="637" t="n">
        <f aca="false">P26+O26</f>
        <v>721.080747928474</v>
      </c>
      <c r="R26" s="638"/>
    </row>
    <row r="27" customFormat="false" ht="12.75" hidden="false" customHeight="false" outlineLevel="0" collapsed="false">
      <c r="A27" s="622" t="n">
        <v>24</v>
      </c>
      <c r="B27" s="647"/>
      <c r="C27" s="648"/>
      <c r="D27" s="625"/>
      <c r="E27" s="626" t="n">
        <v>24</v>
      </c>
      <c r="F27" s="649"/>
      <c r="G27" s="650"/>
      <c r="H27" s="629" t="n">
        <f aca="false">G27*F27</f>
        <v>0</v>
      </c>
      <c r="I27" s="630" t="n">
        <v>24</v>
      </c>
      <c r="J27" s="651"/>
      <c r="K27" s="652"/>
      <c r="L27" s="633" t="n">
        <f aca="false">K27*J27</f>
        <v>0</v>
      </c>
      <c r="N27" s="634" t="n">
        <v>24</v>
      </c>
      <c r="O27" s="653" t="n">
        <v>645.289446579562</v>
      </c>
      <c r="P27" s="654"/>
      <c r="Q27" s="637" t="n">
        <f aca="false">P27+O27</f>
        <v>645.289446579562</v>
      </c>
      <c r="R27" s="638"/>
    </row>
    <row r="28" customFormat="false" ht="13.5" hidden="false" customHeight="false" outlineLevel="0" collapsed="false">
      <c r="A28" s="622"/>
      <c r="B28" s="655"/>
      <c r="C28" s="655"/>
      <c r="D28" s="625"/>
      <c r="E28" s="626"/>
      <c r="F28" s="637"/>
      <c r="G28" s="637"/>
      <c r="H28" s="629"/>
      <c r="I28" s="630"/>
      <c r="J28" s="656"/>
      <c r="K28" s="656"/>
      <c r="L28" s="633"/>
      <c r="N28" s="657"/>
      <c r="O28" s="658" t="s">
        <v>1</v>
      </c>
      <c r="P28" s="658"/>
      <c r="Q28" s="658"/>
      <c r="R28" s="659"/>
    </row>
    <row r="29" customFormat="false" ht="13.5" hidden="false" customHeight="false" outlineLevel="0" collapsed="false">
      <c r="A29" s="660" t="s">
        <v>318</v>
      </c>
      <c r="B29" s="655" t="n">
        <f aca="false">SUMIF(B4:B27,"&lt;0")</f>
        <v>0</v>
      </c>
      <c r="C29" s="655"/>
      <c r="D29" s="625" t="n">
        <f aca="false">SUMIF(D4:D27,"&lt;0")</f>
        <v>0</v>
      </c>
      <c r="E29" s="661" t="s">
        <v>318</v>
      </c>
      <c r="F29" s="637" t="n">
        <f aca="false">SUMIF(F4:F27,"&lt;0")</f>
        <v>0</v>
      </c>
      <c r="G29" s="637"/>
      <c r="H29" s="629" t="n">
        <f aca="false">SUMIF(H4:H27,"&lt;0")</f>
        <v>0</v>
      </c>
      <c r="I29" s="662" t="s">
        <v>318</v>
      </c>
      <c r="J29" s="656" t="n">
        <f aca="false">SUMIF(J4:J27,"&lt;0")</f>
        <v>0</v>
      </c>
      <c r="K29" s="656"/>
      <c r="L29" s="633" t="n">
        <f aca="false">SUMIF(L4:L27,"&lt;0")</f>
        <v>0</v>
      </c>
    </row>
    <row r="30" customFormat="false" ht="12.75" hidden="false" customHeight="false" outlineLevel="0" collapsed="false">
      <c r="A30" s="660" t="s">
        <v>319</v>
      </c>
      <c r="B30" s="655" t="n">
        <f aca="false">SUMIF(B4:B27,"&gt;0")</f>
        <v>0</v>
      </c>
      <c r="C30" s="655"/>
      <c r="D30" s="625" t="n">
        <f aca="false">SUMIF(D4:D27,"&gt;0")</f>
        <v>0</v>
      </c>
      <c r="E30" s="661" t="s">
        <v>319</v>
      </c>
      <c r="F30" s="637" t="n">
        <f aca="false">SUMIF(F4:F27,"&gt;0")</f>
        <v>0</v>
      </c>
      <c r="G30" s="637"/>
      <c r="H30" s="629" t="n">
        <f aca="false">SUMIF(H4:H27,"&gt;0")</f>
        <v>0</v>
      </c>
      <c r="I30" s="662" t="s">
        <v>319</v>
      </c>
      <c r="J30" s="656" t="n">
        <f aca="false">SUMIF(J4:J27,"&gt;0")</f>
        <v>0</v>
      </c>
      <c r="K30" s="656"/>
      <c r="L30" s="633" t="n">
        <f aca="false">SUMIF(L4:L27,"&gt;0")</f>
        <v>0</v>
      </c>
    </row>
    <row r="31" customFormat="false" ht="13.5" hidden="false" customHeight="false" outlineLevel="0" collapsed="false">
      <c r="A31" s="663" t="s">
        <v>102</v>
      </c>
      <c r="B31" s="664" t="n">
        <f aca="false">SUM(B4:B27)</f>
        <v>0</v>
      </c>
      <c r="C31" s="664"/>
      <c r="D31" s="665" t="n">
        <f aca="false">SUM(D4:D27)</f>
        <v>0</v>
      </c>
      <c r="E31" s="666" t="s">
        <v>102</v>
      </c>
      <c r="F31" s="658" t="n">
        <f aca="false">SUM(F4:F27)</f>
        <v>0</v>
      </c>
      <c r="G31" s="658"/>
      <c r="H31" s="667" t="n">
        <f aca="false">SUM(H4:H27)</f>
        <v>0</v>
      </c>
      <c r="I31" s="668" t="s">
        <v>102</v>
      </c>
      <c r="J31" s="669" t="n">
        <f aca="false">SUM(J4:J27)</f>
        <v>0</v>
      </c>
      <c r="K31" s="669"/>
      <c r="L31" s="67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320</v>
      </c>
      <c r="C1" s="0" t="s">
        <v>321</v>
      </c>
      <c r="D1" s="0" t="s">
        <v>322</v>
      </c>
      <c r="E1" s="0" t="s">
        <v>323</v>
      </c>
      <c r="F1" s="0" t="s">
        <v>323</v>
      </c>
    </row>
    <row r="2" customFormat="false" ht="12.75" hidden="false" customHeight="false" outlineLevel="0" collapsed="false">
      <c r="A2" s="0" t="s">
        <v>236</v>
      </c>
      <c r="B2" s="0" t="s">
        <v>324</v>
      </c>
      <c r="C2" s="0" t="s">
        <v>325</v>
      </c>
      <c r="D2" s="0" t="s">
        <v>326</v>
      </c>
      <c r="E2" s="671" t="n">
        <v>0.5</v>
      </c>
      <c r="F2" s="671" t="n">
        <v>1</v>
      </c>
    </row>
    <row r="3" customFormat="false" ht="12.75" hidden="false" customHeight="false" outlineLevel="0" collapsed="false">
      <c r="A3" s="0" t="s">
        <v>239</v>
      </c>
      <c r="E3" s="672" t="n">
        <v>10.0576</v>
      </c>
      <c r="F3" s="672" t="n">
        <v>10.0576</v>
      </c>
    </row>
    <row r="4" customFormat="false" ht="12.75" hidden="false" customHeight="false" outlineLevel="0" collapsed="false">
      <c r="A4" s="0" t="s">
        <v>240</v>
      </c>
      <c r="E4" s="672" t="n">
        <v>10.0576</v>
      </c>
      <c r="F4" s="672" t="n">
        <v>10.0576</v>
      </c>
    </row>
    <row r="5" customFormat="false" ht="12.75" hidden="false" customHeight="false" outlineLevel="0" collapsed="false">
      <c r="A5" s="0" t="s">
        <v>241</v>
      </c>
      <c r="E5" s="672" t="n">
        <v>10.16</v>
      </c>
      <c r="F5" s="672" t="n">
        <v>10.16</v>
      </c>
    </row>
    <row r="6" customFormat="false" ht="12.75" hidden="false" customHeight="false" outlineLevel="0" collapsed="false">
      <c r="A6" s="0" t="s">
        <v>242</v>
      </c>
      <c r="E6" s="672" t="n">
        <v>10.16</v>
      </c>
      <c r="F6" s="672" t="n">
        <v>10.16</v>
      </c>
    </row>
    <row r="7" customFormat="false" ht="12.75" hidden="false" customHeight="false" outlineLevel="0" collapsed="false">
      <c r="A7" s="0" t="s">
        <v>243</v>
      </c>
      <c r="E7" s="672" t="n">
        <v>10.16</v>
      </c>
      <c r="F7" s="672" t="n">
        <v>10.16</v>
      </c>
    </row>
    <row r="8" customFormat="false" ht="12.75" hidden="false" customHeight="false" outlineLevel="0" collapsed="false">
      <c r="A8" s="0" t="s">
        <v>327</v>
      </c>
      <c r="E8" s="672"/>
      <c r="F8" s="672"/>
    </row>
    <row r="9" customFormat="false" ht="12.75" hidden="false" customHeight="false" outlineLevel="0" collapsed="false">
      <c r="A9" s="0" t="s">
        <v>328</v>
      </c>
      <c r="C9" s="0" t="n">
        <v>8</v>
      </c>
      <c r="D9" s="0" t="n">
        <v>8</v>
      </c>
      <c r="E9" s="672" t="n">
        <v>10.557</v>
      </c>
      <c r="F9" s="672" t="n">
        <v>9.168</v>
      </c>
    </row>
    <row r="10" customFormat="false" ht="12.75" hidden="false" customHeight="false" outlineLevel="0" collapsed="false">
      <c r="A10" s="0" t="s">
        <v>329</v>
      </c>
      <c r="B10" s="0" t="n">
        <v>657</v>
      </c>
      <c r="C10" s="0" t="n">
        <v>8</v>
      </c>
      <c r="D10" s="0" t="n">
        <v>8</v>
      </c>
      <c r="E10" s="672" t="n">
        <v>10.887</v>
      </c>
      <c r="F10" s="672" t="n">
        <v>9.212</v>
      </c>
    </row>
    <row r="11" customFormat="false" ht="12.75" hidden="false" customHeight="false" outlineLevel="0" collapsed="false">
      <c r="A11" s="0" t="s">
        <v>330</v>
      </c>
      <c r="B11" s="0" t="n">
        <v>657</v>
      </c>
      <c r="C11" s="0" t="n">
        <v>8</v>
      </c>
      <c r="D11" s="0" t="n">
        <v>8</v>
      </c>
      <c r="E11" s="672" t="n">
        <v>10.887</v>
      </c>
      <c r="F11" s="672" t="n">
        <v>9.212</v>
      </c>
    </row>
    <row r="12" customFormat="false" ht="12.75" hidden="false" customHeight="false" outlineLevel="0" collapsed="false">
      <c r="A12" s="0" t="s">
        <v>190</v>
      </c>
      <c r="B12" s="0" t="n">
        <v>562</v>
      </c>
      <c r="C12" s="0" t="n">
        <v>40</v>
      </c>
      <c r="D12" s="0" t="n">
        <v>40</v>
      </c>
      <c r="E12" s="672" t="n">
        <v>10.467</v>
      </c>
      <c r="F12" s="672" t="n">
        <v>10.088</v>
      </c>
    </row>
    <row r="13" customFormat="false" ht="12.75" hidden="false" customHeight="false" outlineLevel="0" collapsed="false">
      <c r="A13" s="0" t="s">
        <v>178</v>
      </c>
      <c r="B13" s="0" t="n">
        <v>1822</v>
      </c>
      <c r="C13" s="0" t="n">
        <v>24</v>
      </c>
      <c r="D13" s="0" t="n">
        <v>36</v>
      </c>
      <c r="E13" s="672" t="n">
        <v>10.253</v>
      </c>
      <c r="F13" s="672" t="n">
        <v>10.691</v>
      </c>
    </row>
    <row r="14" customFormat="false" ht="12.75" hidden="false" customHeight="false" outlineLevel="0" collapsed="false">
      <c r="A14" s="0" t="s">
        <v>191</v>
      </c>
      <c r="B14" s="0" t="n">
        <v>554</v>
      </c>
      <c r="C14" s="0" t="n">
        <v>40</v>
      </c>
      <c r="D14" s="0" t="n">
        <v>40</v>
      </c>
      <c r="E14" s="672" t="n">
        <v>11.168</v>
      </c>
      <c r="F14" s="672" t="n">
        <v>10.784</v>
      </c>
    </row>
    <row r="15" customFormat="false" ht="12.75" hidden="false" customHeight="false" outlineLevel="0" collapsed="false">
      <c r="A15" s="0" t="s">
        <v>179</v>
      </c>
      <c r="B15" s="0" t="n">
        <v>619</v>
      </c>
      <c r="C15" s="0" t="n">
        <v>24</v>
      </c>
      <c r="D15" s="0" t="n">
        <v>36</v>
      </c>
      <c r="E15" s="672" t="n">
        <v>10.948</v>
      </c>
      <c r="F15" s="672" t="n">
        <v>11.016</v>
      </c>
    </row>
    <row r="16" customFormat="false" ht="12.75" hidden="false" customHeight="false" outlineLevel="0" collapsed="false">
      <c r="A16" s="0" t="s">
        <v>192</v>
      </c>
      <c r="B16" s="0" t="n">
        <v>1070</v>
      </c>
      <c r="C16" s="0" t="n">
        <v>40</v>
      </c>
      <c r="D16" s="0" t="n">
        <v>40</v>
      </c>
      <c r="E16" s="672" t="n">
        <v>12.433</v>
      </c>
      <c r="F16" s="672" t="n">
        <v>11.767</v>
      </c>
    </row>
    <row r="17" customFormat="false" ht="12.75" hidden="false" customHeight="false" outlineLevel="0" collapsed="false">
      <c r="A17" s="0" t="s">
        <v>180</v>
      </c>
      <c r="B17" s="0" t="n">
        <v>619</v>
      </c>
      <c r="C17" s="0" t="n">
        <v>24</v>
      </c>
      <c r="D17" s="0" t="n">
        <v>36</v>
      </c>
      <c r="E17" s="672" t="n">
        <v>12.699</v>
      </c>
      <c r="F17" s="672" t="n">
        <v>12.255</v>
      </c>
    </row>
    <row r="18" customFormat="false" ht="12.75" hidden="false" customHeight="false" outlineLevel="0" collapsed="false">
      <c r="A18" s="0" t="s">
        <v>182</v>
      </c>
      <c r="B18" s="0" t="n">
        <v>657</v>
      </c>
      <c r="C18" s="0" t="n">
        <v>2</v>
      </c>
      <c r="D18" s="0" t="n">
        <v>2</v>
      </c>
      <c r="E18" s="672" t="n">
        <v>15.5627</v>
      </c>
      <c r="F18" s="672" t="n">
        <v>12.784</v>
      </c>
    </row>
    <row r="19" customFormat="false" ht="12.75" hidden="false" customHeight="false" outlineLevel="0" collapsed="false">
      <c r="A19" s="0" t="s">
        <v>331</v>
      </c>
      <c r="B19" s="0" t="n">
        <v>657</v>
      </c>
      <c r="C19" s="0" t="n">
        <v>8</v>
      </c>
      <c r="D19" s="0" t="n">
        <v>8</v>
      </c>
      <c r="E19" s="672" t="n">
        <v>14.528</v>
      </c>
      <c r="F19" s="672" t="n">
        <v>12.987</v>
      </c>
    </row>
    <row r="20" customFormat="false" ht="12.75" hidden="false" customHeight="false" outlineLevel="0" collapsed="false">
      <c r="A20" s="0" t="s">
        <v>332</v>
      </c>
      <c r="B20" s="0" t="n">
        <v>657</v>
      </c>
      <c r="C20" s="0" t="n">
        <v>8</v>
      </c>
      <c r="D20" s="0" t="n">
        <v>8</v>
      </c>
      <c r="E20" s="672" t="n">
        <v>14.528</v>
      </c>
      <c r="F20" s="672" t="n">
        <v>12.987</v>
      </c>
    </row>
    <row r="22" customFormat="false" ht="12.75" hidden="false" customHeight="false" outlineLevel="0" collapsed="false">
      <c r="A22" s="0" t="s">
        <v>333</v>
      </c>
    </row>
    <row r="23" customFormat="false" ht="12.75" hidden="false" customHeight="false" outlineLevel="0" collapsed="false">
      <c r="A23" s="0" t="n">
        <v>65535</v>
      </c>
      <c r="B23" s="673" t="s">
        <v>334</v>
      </c>
    </row>
    <row r="24" customFormat="false" ht="12.75" hidden="false" customHeight="false" outlineLevel="0" collapsed="false">
      <c r="A24" s="0" t="s">
        <v>335</v>
      </c>
    </row>
    <row r="25" customFormat="false" ht="12.75" hidden="false" customHeight="false" outlineLevel="0" collapsed="false">
      <c r="A25" s="0" t="s">
        <v>26</v>
      </c>
    </row>
    <row r="26" customFormat="false" ht="12.75" hidden="false" customHeight="false" outlineLevel="0" collapsed="false">
      <c r="A26" s="0" t="s">
        <v>16</v>
      </c>
    </row>
    <row r="27" customFormat="false" ht="12.75" hidden="false" customHeight="false" outlineLevel="0" collapsed="false">
      <c r="A27" s="0" t="s">
        <v>336</v>
      </c>
    </row>
    <row r="28" customFormat="false" ht="12.75" hidden="false" customHeight="false" outlineLevel="0" collapsed="false">
      <c r="A28" s="0" t="s">
        <v>13</v>
      </c>
    </row>
    <row r="29" customFormat="false" ht="12.75" hidden="false" customHeight="false" outlineLevel="0" collapsed="false">
      <c r="A29" s="0" t="s">
        <v>337</v>
      </c>
    </row>
    <row r="30" customFormat="false" ht="12.75" hidden="false" customHeight="false" outlineLevel="0" collapsed="false">
      <c r="A30" s="0" t="s">
        <v>18</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14</v>
      </c>
    </row>
    <row r="34" customFormat="false" ht="12.75" hidden="false" customHeight="false" outlineLevel="0" collapsed="false">
      <c r="A34" s="0" t="s">
        <v>25</v>
      </c>
    </row>
    <row r="35" customFormat="false" ht="12.75" hidden="false" customHeight="false" outlineLevel="0" collapsed="false">
      <c r="A35" s="0" t="s">
        <v>12</v>
      </c>
      <c r="B35" s="673"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2001-12-25T09:17:37Z</dcterms:modified>
  <cp:revision>0</cp:revision>
  <dc:subject/>
  <dc:title/>
</cp:coreProperties>
</file>