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ion" sheetId="1" state="visible" r:id="rId3"/>
    <sheet name="Variance" sheetId="2" state="visible" r:id="rId4"/>
    <sheet name="Sheet1" sheetId="3" state="visible" r:id="rId5"/>
  </sheets>
  <definedNames>
    <definedName function="false" hidden="false" localSheetId="0" name="_xlnm.Print_Area" vbProcedure="false">Projection!$A$1:$I$87</definedName>
    <definedName function="false" hidden="false" localSheetId="1" name="_xlnm.Print_Area" vbProcedure="false">Variance!$A$1:$G$43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<sst xmlns="http://schemas.openxmlformats.org/spreadsheetml/2006/main" count="177" uniqueCount="132">
  <si>
    <t xml:space="preserve">Short-Term Liquidity Position </t>
  </si>
  <si>
    <t xml:space="preserve">Enron Corp</t>
  </si>
  <si>
    <t xml:space="preserve">As of November 7, 2001</t>
  </si>
  <si>
    <t xml:space="preserve">Cash and Cash Equivalents-Beginning</t>
  </si>
  <si>
    <t xml:space="preserve">Current Day Activity</t>
  </si>
  <si>
    <t xml:space="preserve">Out</t>
  </si>
  <si>
    <t xml:space="preserve">In</t>
  </si>
  <si>
    <t xml:space="preserve">Net</t>
  </si>
  <si>
    <t xml:space="preserve">Finance </t>
  </si>
  <si>
    <t xml:space="preserve">A2P2 Maturity</t>
  </si>
  <si>
    <t xml:space="preserve">A1P1 &amp; Bank Loan Program</t>
  </si>
  <si>
    <t xml:space="preserve">A2P2 Redemption</t>
  </si>
  <si>
    <t xml:space="preserve">Corp</t>
  </si>
  <si>
    <t xml:space="preserve">Current Day Activity Summary</t>
  </si>
  <si>
    <t xml:space="preserve">ENA</t>
  </si>
  <si>
    <t xml:space="preserve">Specific Transactions</t>
  </si>
  <si>
    <t xml:space="preserve">     OTC</t>
  </si>
  <si>
    <t xml:space="preserve">     Nymex</t>
  </si>
  <si>
    <t xml:space="preserve">EGM</t>
  </si>
  <si>
    <t xml:space="preserve">EES Wholesale</t>
  </si>
  <si>
    <t xml:space="preserve">EES Retail</t>
  </si>
  <si>
    <t xml:space="preserve">CP Redemption</t>
  </si>
  <si>
    <t xml:space="preserve">Other Business Units</t>
  </si>
  <si>
    <t xml:space="preserve">Lehman-Equity Forward Settlement</t>
  </si>
  <si>
    <t xml:space="preserve">ETS</t>
  </si>
  <si>
    <t xml:space="preserve">Bonneville Power Settlement</t>
  </si>
  <si>
    <t xml:space="preserve">EBS</t>
  </si>
  <si>
    <t xml:space="preserve">LC Collateral</t>
  </si>
  <si>
    <t xml:space="preserve">EGEP</t>
  </si>
  <si>
    <t xml:space="preserve">EGM Inventory</t>
  </si>
  <si>
    <t xml:space="preserve">EECC</t>
  </si>
  <si>
    <t xml:space="preserve">India</t>
  </si>
  <si>
    <t xml:space="preserve">ESA</t>
  </si>
  <si>
    <t xml:space="preserve">Calme</t>
  </si>
  <si>
    <t xml:space="preserve">APACHE</t>
  </si>
  <si>
    <t xml:space="preserve">Europe</t>
  </si>
  <si>
    <t xml:space="preserve">EML</t>
  </si>
  <si>
    <t xml:space="preserve">Azurix</t>
  </si>
  <si>
    <t xml:space="preserve">ENW</t>
  </si>
  <si>
    <t xml:space="preserve">EIM</t>
  </si>
  <si>
    <t xml:space="preserve">EPI</t>
  </si>
  <si>
    <t xml:space="preserve">Total Activity</t>
  </si>
  <si>
    <t xml:space="preserve">End of Day Adjustment</t>
  </si>
  <si>
    <t xml:space="preserve">Cash and Cash Equivalents-Ending</t>
  </si>
  <si>
    <t xml:space="preserve">Fourth Quarter Activity</t>
  </si>
  <si>
    <t xml:space="preserve">CP Redemptions</t>
  </si>
  <si>
    <t xml:space="preserve">Debt Service</t>
  </si>
  <si>
    <t xml:space="preserve">CSFB Equity FWD</t>
  </si>
  <si>
    <t xml:space="preserve">Chase/Citi Facility</t>
  </si>
  <si>
    <t xml:space="preserve">ST Loan Sale Maturity</t>
  </si>
  <si>
    <t xml:space="preserve">Looper Notes</t>
  </si>
  <si>
    <t xml:space="preserve">Bond Payment 6.45% Note</t>
  </si>
  <si>
    <t xml:space="preserve">Payroll &amp; Tax</t>
  </si>
  <si>
    <t xml:space="preserve">Duferco (Kent Castleman)</t>
  </si>
  <si>
    <t xml:space="preserve">CEG/CEG Rio Asset Sale</t>
  </si>
  <si>
    <t xml:space="preserve">Swap Settlement</t>
  </si>
  <si>
    <t xml:space="preserve">India E&amp;P Sale</t>
  </si>
  <si>
    <t xml:space="preserve">Eco-Electrica Asset sale</t>
  </si>
  <si>
    <t xml:space="preserve">Nepco Receivables</t>
  </si>
  <si>
    <t xml:space="preserve">Lehman Equity FWD</t>
  </si>
  <si>
    <t xml:space="preserve">Repay Prepay-TD</t>
  </si>
  <si>
    <t xml:space="preserve">Margaux Debt Service</t>
  </si>
  <si>
    <t xml:space="preserve">Electrobolt Equity</t>
  </si>
  <si>
    <t xml:space="preserve">Dividend</t>
  </si>
  <si>
    <t xml:space="preserve">Repay Prepay-Citi</t>
  </si>
  <si>
    <t xml:space="preserve">Desert Storm</t>
  </si>
  <si>
    <t xml:space="preserve">Pension Plan Minimum Liability</t>
  </si>
  <si>
    <t xml:space="preserve">New Facility Fees</t>
  </si>
  <si>
    <t xml:space="preserve">A1P1 Revolver  (need to adjust daily)</t>
  </si>
  <si>
    <t xml:space="preserve">Margin Contingency</t>
  </si>
  <si>
    <t xml:space="preserve">Maturing Uncommitted Lc's-Net</t>
  </si>
  <si>
    <t xml:space="preserve">EGM Inventory Unwind</t>
  </si>
  <si>
    <t xml:space="preserve">Project X</t>
  </si>
  <si>
    <t xml:space="preserve">Project Y</t>
  </si>
  <si>
    <t xml:space="preserve">Project Z</t>
  </si>
  <si>
    <t xml:space="preserve">Nikita</t>
  </si>
  <si>
    <t xml:space="preserve">TXCU</t>
  </si>
  <si>
    <t xml:space="preserve">Popeye</t>
  </si>
  <si>
    <t xml:space="preserve">??</t>
  </si>
  <si>
    <t xml:space="preserve">India Bldg</t>
  </si>
  <si>
    <t xml:space="preserve">Azurix North America</t>
  </si>
  <si>
    <t xml:space="preserve">Section 3</t>
  </si>
  <si>
    <t xml:space="preserve">3:00 Adjustments   -  Use all positive numbers</t>
  </si>
  <si>
    <t xml:space="preserve">Not Out</t>
  </si>
  <si>
    <t xml:space="preserve">Never Out</t>
  </si>
  <si>
    <t xml:space="preserve">Not In </t>
  </si>
  <si>
    <t xml:space="preserve">Never In</t>
  </si>
  <si>
    <t xml:space="preserve">Extra Out</t>
  </si>
  <si>
    <t xml:space="preserve">Mystery</t>
  </si>
  <si>
    <t xml:space="preserve">BofA</t>
  </si>
  <si>
    <t xml:space="preserve">Citi</t>
  </si>
  <si>
    <t xml:space="preserve">Section 2</t>
  </si>
  <si>
    <t xml:space="preserve">For Mary Perkins Only</t>
  </si>
  <si>
    <t xml:space="preserve">Beginning Balance BofA/Citi</t>
  </si>
  <si>
    <t xml:space="preserve">Activity fm top</t>
  </si>
  <si>
    <t xml:space="preserve">Adj fm 3:00</t>
  </si>
  <si>
    <t xml:space="preserve">Goldman Funding</t>
  </si>
  <si>
    <t xml:space="preserve">Ending BofA/Citi</t>
  </si>
  <si>
    <t xml:space="preserve">Beginning Goldman</t>
  </si>
  <si>
    <t xml:space="preserve">Tfr to Citi</t>
  </si>
  <si>
    <t xml:space="preserve">Interest</t>
  </si>
  <si>
    <t xml:space="preserve">Ending Goldman</t>
  </si>
  <si>
    <t xml:space="preserve">Total Beginning</t>
  </si>
  <si>
    <t xml:space="preserve">Total Adj</t>
  </si>
  <si>
    <t xml:space="preserve">Total Ending Cash</t>
  </si>
  <si>
    <t xml:space="preserve">Section 4</t>
  </si>
  <si>
    <t xml:space="preserve">Del</t>
  </si>
  <si>
    <t xml:space="preserve">Open</t>
  </si>
  <si>
    <t xml:space="preserve">Incoming CP</t>
  </si>
  <si>
    <t xml:space="preserve">Move</t>
  </si>
  <si>
    <t xml:space="preserve">Goldman</t>
  </si>
  <si>
    <t xml:space="preserve">ADJ</t>
  </si>
  <si>
    <t xml:space="preserve">move</t>
  </si>
  <si>
    <t xml:space="preserve">invest</t>
  </si>
  <si>
    <t xml:space="preserve">Changes as of 10 am</t>
  </si>
  <si>
    <t xml:space="preserve">Current Day Variance</t>
  </si>
  <si>
    <t xml:space="preserve">Projected beginning last night</t>
  </si>
  <si>
    <t xml:space="preserve">Misc receipts</t>
  </si>
  <si>
    <t xml:space="preserve">Actual Opening Balance</t>
  </si>
  <si>
    <t xml:space="preserve">Business units detailed on schedule</t>
  </si>
  <si>
    <t xml:space="preserve">Net A2P2 shown on schedule</t>
  </si>
  <si>
    <t xml:space="preserve">Net A1P1 shown on schedule</t>
  </si>
  <si>
    <t xml:space="preserve">Rounding</t>
  </si>
  <si>
    <t xml:space="preserve">Expected Ending 11/7/01</t>
  </si>
  <si>
    <t xml:space="preserve">Total Variance</t>
  </si>
  <si>
    <t xml:space="preserve">12/31 Forecast as of 11/6</t>
  </si>
  <si>
    <t xml:space="preserve">Beg. Balance Adj.</t>
  </si>
  <si>
    <t xml:space="preserve">Current Day BU/Corp Activity </t>
  </si>
  <si>
    <t xml:space="preserve">Estimate </t>
  </si>
  <si>
    <t xml:space="preserve">Actual for all operations </t>
  </si>
  <si>
    <t xml:space="preserve">End of Day adj</t>
  </si>
  <si>
    <t xml:space="preserve">12/31 Forecast as of 11/7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</si>
</sst>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0.0_);\(0.0\)"/>
    <numFmt numFmtId="167" formatCode="mmmm\ d&quot;, &quot;yyyy"/>
    <numFmt numFmtId="168" formatCode="_(* #,##0.00_);_(* \(#,##0.00\);_(* \-??_);_(@_)"/>
    <numFmt numFmtId="169" formatCode="_(* #,##0.0_);_(* \(#,##0.0\);_(* \-??_);_(@_)"/>
    <numFmt numFmtId="170" formatCode="_(* #,##0.0_);_(* \(#,##0.0\);_(* \-?_);_(@_)"/>
    <numFmt numFmtId="171" formatCode="[$-409]#,##0.00_);[RED]\(#,##0.00\)"/>
    <numFmt numFmtId="172" formatCode="[$-409]d\-mmm"/>
    <numFmt numFmtId="173" formatCode="_(* #,##0_);_(* \(#,##0\);_(* \-??_);_(@_)"/>
    <numFmt numFmtId="174" formatCode="mm/dd/yy"/>
    <numFmt numFmtId="175" formatCode="_(\$* #,##0.0_);_(\$* \(#,##0.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10"/>
      <color rgb="FF003366"/>
      <name val="Arial"/>
      <family val="2"/>
    </font>
    <font>
      <sz val="10"/>
      <color rgb="FF008000"/>
      <name val="Arial"/>
      <family val="2"/>
    </font>
    <font>
      <sz val="10"/>
      <color rgb="FFC0C0C0"/>
      <name val="Arial"/>
      <family val="2"/>
    </font>
    <font>
      <sz val="10"/>
      <color rgb="FF00008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84765625" defaultRowHeight="12.75" customHeight="true" zeroHeight="false" outlineLevelRow="1" outlineLevelCol="0"/>
  <cols>
    <col collapsed="false" customWidth="true" hidden="false" outlineLevel="0" max="2" min="1" style="1" width="8.14"/>
    <col collapsed="false" customWidth="true" hidden="false" outlineLevel="0" max="3" min="3" style="1" width="24.56"/>
    <col collapsed="false" customWidth="true" hidden="false" outlineLevel="0" max="4" min="4" style="1" width="10.99"/>
    <col collapsed="false" customWidth="true" hidden="false" outlineLevel="0" max="6" min="5" style="1" width="9.85"/>
    <col collapsed="false" customWidth="true" hidden="false" outlineLevel="0" max="7" min="7" style="1" width="10.71"/>
    <col collapsed="false" customWidth="true" hidden="false" outlineLevel="0" max="8" min="8" style="1" width="8.14"/>
    <col collapsed="false" customWidth="true" hidden="false" outlineLevel="0" max="9" min="9" style="1" width="11.7"/>
    <col collapsed="false" customWidth="true" hidden="false" outlineLevel="0" max="10" min="10" style="1" width="12.85"/>
    <col collapsed="false" customWidth="true" hidden="false" outlineLevel="0" max="11" min="11" style="1" width="10.85"/>
    <col collapsed="false" customWidth="true" hidden="false" outlineLevel="0" max="12" min="12" style="1" width="8.85"/>
    <col collapsed="false" customWidth="true" hidden="false" outlineLevel="0" max="13" min="13" style="1" width="9.85"/>
    <col collapsed="false" customWidth="true" hidden="false" outlineLevel="0" max="14" min="14" style="1" width="10.71"/>
    <col collapsed="false" customWidth="true" hidden="false" outlineLevel="0" max="15" min="15" style="1" width="10.85"/>
    <col collapsed="false" customWidth="false" hidden="false" outlineLevel="0" max="257" min="16" style="1" width="20.85"/>
  </cols>
  <sheetData>
    <row r="1" customFormat="false" ht="15.75" hidden="false" customHeight="false" outlineLevel="0" collapsed="false">
      <c r="A1" s="2" t="s">
        <v>0</v>
      </c>
      <c r="D1" s="3"/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  <c r="B3" s="5"/>
      <c r="C3" s="5"/>
      <c r="D3" s="5"/>
    </row>
    <row r="4" customFormat="false" ht="12.75" hidden="false" customHeight="false" outlineLevel="0" collapsed="false">
      <c r="A4" s="4"/>
      <c r="B4" s="6"/>
      <c r="C4" s="6"/>
      <c r="D4" s="6"/>
      <c r="E4" s="7"/>
      <c r="F4" s="6"/>
      <c r="N4" s="8"/>
      <c r="P4" s="9"/>
      <c r="Q4" s="9"/>
    </row>
    <row r="5" customFormat="false" ht="12.75" hidden="false" customHeight="false" outlineLevel="0" collapsed="false">
      <c r="A5" s="10" t="s">
        <v>3</v>
      </c>
      <c r="F5" s="11"/>
      <c r="G5" s="12" t="n">
        <f aca="false">A133+A147</f>
        <v>783.91</v>
      </c>
      <c r="H5" s="9"/>
      <c r="I5" s="13"/>
      <c r="K5" s="8"/>
      <c r="P5" s="14"/>
      <c r="Q5" s="15"/>
    </row>
    <row r="6" customFormat="false" ht="12.75" hidden="false" customHeight="false" outlineLevel="0" collapsed="false">
      <c r="A6" s="10"/>
      <c r="F6" s="11"/>
      <c r="G6" s="16"/>
      <c r="H6" s="9"/>
      <c r="I6" s="13"/>
      <c r="J6" s="8"/>
      <c r="K6" s="8"/>
      <c r="P6" s="14"/>
      <c r="Q6" s="15"/>
    </row>
    <row r="7" customFormat="false" ht="12.75" hidden="false" customHeight="false" outlineLevel="0" collapsed="false">
      <c r="A7" s="10"/>
      <c r="F7" s="11"/>
      <c r="G7" s="16"/>
      <c r="H7" s="9"/>
      <c r="I7" s="13"/>
      <c r="K7" s="8"/>
      <c r="P7" s="14"/>
      <c r="Q7" s="15"/>
    </row>
    <row r="8" customFormat="false" ht="12.75" hidden="false" customHeight="false" outlineLevel="0" collapsed="false">
      <c r="A8" s="10" t="s">
        <v>4</v>
      </c>
      <c r="F8" s="11"/>
      <c r="G8" s="16"/>
      <c r="H8" s="9"/>
      <c r="I8" s="13"/>
      <c r="K8" s="8"/>
      <c r="P8" s="14"/>
      <c r="Q8" s="15"/>
    </row>
    <row r="9" customFormat="false" ht="12.75" hidden="false" customHeight="false" outlineLevel="0" collapsed="false">
      <c r="A9" s="17"/>
      <c r="B9" s="0"/>
      <c r="C9" s="0"/>
      <c r="D9" s="18" t="s">
        <v>5</v>
      </c>
      <c r="E9" s="18" t="s">
        <v>6</v>
      </c>
      <c r="F9" s="18" t="s">
        <v>7</v>
      </c>
      <c r="H9" s="19"/>
      <c r="I9" s="13"/>
      <c r="P9" s="14"/>
      <c r="Q9" s="15"/>
    </row>
    <row r="10" customFormat="false" ht="12.75" hidden="false" customHeight="false" outlineLevel="0" collapsed="false">
      <c r="B10" s="20" t="s">
        <v>8</v>
      </c>
      <c r="C10" s="0" t="s">
        <v>9</v>
      </c>
      <c r="D10" s="21" t="n">
        <v>-18.584</v>
      </c>
      <c r="E10" s="21"/>
      <c r="F10" s="17" t="n">
        <f aca="false">SUM(D10:E10)</f>
        <v>-18.584</v>
      </c>
      <c r="H10" s="19"/>
      <c r="I10" s="13"/>
      <c r="K10" s="8"/>
      <c r="P10" s="14"/>
      <c r="Q10" s="15"/>
    </row>
    <row r="11" customFormat="false" ht="12.75" hidden="false" customHeight="false" outlineLevel="0" collapsed="false">
      <c r="B11" s="22"/>
      <c r="C11" s="1" t="s">
        <v>10</v>
      </c>
      <c r="D11" s="21"/>
      <c r="E11" s="21" t="n">
        <v>67.2</v>
      </c>
      <c r="F11" s="17" t="n">
        <f aca="false">SUM(D11:E11)</f>
        <v>67.2</v>
      </c>
      <c r="H11" s="19"/>
      <c r="I11" s="13"/>
      <c r="P11" s="14"/>
      <c r="Q11" s="15"/>
    </row>
    <row r="12" customFormat="false" ht="12.75" hidden="false" customHeight="false" outlineLevel="0" collapsed="false">
      <c r="B12" s="22"/>
      <c r="C12" s="0" t="s">
        <v>11</v>
      </c>
      <c r="D12" s="21"/>
      <c r="E12" s="21"/>
      <c r="F12" s="17" t="n">
        <f aca="false">SUM(D12:E12)</f>
        <v>0</v>
      </c>
      <c r="H12" s="19"/>
      <c r="I12" s="13"/>
      <c r="P12" s="14"/>
      <c r="Q12" s="15"/>
    </row>
    <row r="13" customFormat="false" ht="12.75" hidden="false" customHeight="false" outlineLevel="0" collapsed="false">
      <c r="B13" s="20" t="s">
        <v>12</v>
      </c>
      <c r="C13" s="0"/>
      <c r="D13" s="23" t="n">
        <v>-56.2</v>
      </c>
      <c r="E13" s="23"/>
      <c r="F13" s="17" t="n">
        <f aca="false">SUM(D13:E13)</f>
        <v>-56.2</v>
      </c>
      <c r="H13" s="19"/>
      <c r="I13" s="13"/>
      <c r="K13" s="8"/>
      <c r="P13" s="14"/>
      <c r="Q13" s="15"/>
      <c r="AV13" s="10" t="s">
        <v>13</v>
      </c>
      <c r="AW13" s="10"/>
      <c r="AY13" s="11"/>
      <c r="AZ13" s="16"/>
    </row>
    <row r="14" customFormat="false" ht="12.75" hidden="false" customHeight="false" outlineLevel="0" collapsed="false">
      <c r="B14" s="24" t="s">
        <v>14</v>
      </c>
      <c r="C14" s="0"/>
      <c r="D14" s="23" t="n">
        <v>-61.362</v>
      </c>
      <c r="E14" s="23" t="n">
        <v>83.546</v>
      </c>
      <c r="F14" s="17" t="n">
        <f aca="false">SUM(D14:E14)</f>
        <v>22.184</v>
      </c>
      <c r="H14" s="19"/>
      <c r="I14" s="13"/>
      <c r="K14" s="8"/>
      <c r="P14" s="14"/>
      <c r="Q14" s="15"/>
      <c r="AW14" s="10" t="s">
        <v>15</v>
      </c>
      <c r="AY14" s="11"/>
      <c r="AZ14" s="16"/>
    </row>
    <row r="15" customFormat="false" ht="12.75" hidden="false" customHeight="false" outlineLevel="0" collapsed="false">
      <c r="B15" s="24" t="s">
        <v>16</v>
      </c>
      <c r="C15" s="0"/>
      <c r="D15" s="23" t="n">
        <v>-295.871</v>
      </c>
      <c r="E15" s="23" t="n">
        <v>152.654</v>
      </c>
      <c r="F15" s="17" t="n">
        <f aca="false">SUM(D15:E15)</f>
        <v>-143.217</v>
      </c>
      <c r="H15" s="19"/>
      <c r="I15" s="13"/>
      <c r="J15" s="8"/>
      <c r="K15" s="8"/>
      <c r="P15" s="14"/>
      <c r="Q15" s="15"/>
      <c r="AW15" s="10"/>
      <c r="AY15" s="11"/>
      <c r="AZ15" s="16"/>
    </row>
    <row r="16" customFormat="false" ht="12.75" hidden="false" customHeight="false" outlineLevel="0" collapsed="false">
      <c r="B16" s="24" t="s">
        <v>17</v>
      </c>
      <c r="C16" s="0"/>
      <c r="D16" s="23" t="n">
        <v>-0.748</v>
      </c>
      <c r="E16" s="23" t="n">
        <v>20.716</v>
      </c>
      <c r="F16" s="17" t="n">
        <f aca="false">SUM(D16:E16)</f>
        <v>19.968</v>
      </c>
      <c r="H16" s="19"/>
      <c r="I16" s="13"/>
      <c r="K16" s="8"/>
      <c r="P16" s="14"/>
      <c r="Q16" s="15"/>
      <c r="AW16" s="10"/>
      <c r="AY16" s="11"/>
      <c r="AZ16" s="16"/>
    </row>
    <row r="17" customFormat="false" ht="12.75" hidden="false" customHeight="false" outlineLevel="0" collapsed="false">
      <c r="B17" s="24" t="s">
        <v>18</v>
      </c>
      <c r="C17" s="0"/>
      <c r="D17" s="23" t="n">
        <v>-39.9</v>
      </c>
      <c r="E17" s="23" t="n">
        <v>74.4</v>
      </c>
      <c r="F17" s="17" t="n">
        <f aca="false">SUM(D17:E17)</f>
        <v>34.5</v>
      </c>
      <c r="H17" s="25"/>
      <c r="I17" s="26"/>
      <c r="K17" s="8"/>
      <c r="P17" s="14"/>
      <c r="Q17" s="15"/>
      <c r="AW17" s="10"/>
      <c r="AY17" s="11"/>
      <c r="AZ17" s="16"/>
    </row>
    <row r="18" customFormat="false" ht="12.75" hidden="false" customHeight="false" outlineLevel="0" collapsed="false">
      <c r="B18" s="24" t="s">
        <v>19</v>
      </c>
      <c r="C18" s="0"/>
      <c r="D18" s="23" t="n">
        <v>-1.81</v>
      </c>
      <c r="E18" s="23"/>
      <c r="F18" s="17" t="n">
        <f aca="false">SUM(D18:E18)</f>
        <v>-1.81</v>
      </c>
      <c r="H18" s="19"/>
      <c r="I18" s="13"/>
      <c r="K18" s="8"/>
      <c r="P18" s="14"/>
      <c r="Q18" s="15"/>
      <c r="AW18" s="10"/>
      <c r="AY18" s="11"/>
      <c r="AZ18" s="16"/>
    </row>
    <row r="19" customFormat="false" ht="12.75" hidden="false" customHeight="false" outlineLevel="0" collapsed="false">
      <c r="B19" s="24" t="s">
        <v>20</v>
      </c>
      <c r="C19" s="0"/>
      <c r="D19" s="23" t="n">
        <v>-22.48</v>
      </c>
      <c r="E19" s="23" t="n">
        <v>6.658</v>
      </c>
      <c r="F19" s="17" t="n">
        <f aca="false">SUM(D19:E19)</f>
        <v>-15.822</v>
      </c>
      <c r="H19" s="19"/>
      <c r="I19" s="13"/>
      <c r="K19" s="8"/>
      <c r="P19" s="14"/>
      <c r="Q19" s="15"/>
      <c r="AV19" s="27"/>
      <c r="AW19" s="27"/>
      <c r="AX19" s="1" t="s">
        <v>21</v>
      </c>
      <c r="AY19" s="28" t="n">
        <f aca="false">-1043+433</f>
        <v>-610</v>
      </c>
      <c r="AZ19" s="29"/>
    </row>
    <row r="20" customFormat="false" ht="12.75" hidden="false" customHeight="false" outlineLevel="0" collapsed="false">
      <c r="B20" s="24" t="s">
        <v>22</v>
      </c>
      <c r="C20" s="0"/>
      <c r="D20" s="17" t="n">
        <f aca="false">SUM(D21:D34)</f>
        <v>-86.1928</v>
      </c>
      <c r="E20" s="17" t="n">
        <f aca="false">SUM(E21:E34)</f>
        <v>2.343</v>
      </c>
      <c r="F20" s="17" t="n">
        <f aca="false">SUM(D20:E20)</f>
        <v>-83.8498</v>
      </c>
      <c r="H20" s="19"/>
      <c r="I20" s="13"/>
      <c r="P20" s="14"/>
      <c r="Q20" s="15"/>
      <c r="AV20" s="27"/>
      <c r="AW20" s="27"/>
      <c r="AX20" s="1" t="s">
        <v>23</v>
      </c>
      <c r="AY20" s="11" t="n">
        <v>-150</v>
      </c>
      <c r="AZ20" s="29"/>
    </row>
    <row r="21" customFormat="false" ht="12.75" hidden="true" customHeight="false" outlineLevel="1" collapsed="false">
      <c r="B21" s="24" t="s">
        <v>24</v>
      </c>
      <c r="C21" s="0"/>
      <c r="D21" s="23" t="n">
        <v>-1.735</v>
      </c>
      <c r="E21" s="23"/>
      <c r="F21" s="17" t="n">
        <f aca="false">SUM(D21:E21)</f>
        <v>-1.735</v>
      </c>
      <c r="H21" s="19"/>
      <c r="I21" s="13"/>
      <c r="P21" s="14"/>
      <c r="Q21" s="15"/>
      <c r="AV21" s="27"/>
      <c r="AW21" s="27"/>
      <c r="AX21" s="1" t="s">
        <v>25</v>
      </c>
      <c r="AY21" s="11" t="n">
        <v>-87.6</v>
      </c>
      <c r="AZ21" s="29"/>
    </row>
    <row r="22" customFormat="false" ht="12.75" hidden="true" customHeight="false" outlineLevel="1" collapsed="false">
      <c r="B22" s="24" t="s">
        <v>26</v>
      </c>
      <c r="C22" s="0"/>
      <c r="D22" s="23" t="n">
        <v>-2.85</v>
      </c>
      <c r="E22" s="23"/>
      <c r="F22" s="17" t="n">
        <f aca="false">SUM(D22:E22)</f>
        <v>-2.85</v>
      </c>
      <c r="H22" s="19"/>
      <c r="I22" s="9"/>
      <c r="P22" s="9"/>
      <c r="Q22" s="30"/>
      <c r="AV22" s="27"/>
      <c r="AW22" s="27"/>
      <c r="AX22" s="1" t="s">
        <v>27</v>
      </c>
      <c r="AY22" s="11" t="n">
        <f aca="false">-55-42</f>
        <v>-97</v>
      </c>
      <c r="AZ22" s="29"/>
    </row>
    <row r="23" customFormat="false" ht="12.75" hidden="true" customHeight="false" outlineLevel="1" collapsed="false">
      <c r="B23" s="24" t="s">
        <v>28</v>
      </c>
      <c r="C23" s="0"/>
      <c r="D23" s="23" t="n">
        <v>-0.001</v>
      </c>
      <c r="E23" s="23"/>
      <c r="F23" s="17" t="n">
        <f aca="false">SUM(D23:E23)</f>
        <v>-0.001</v>
      </c>
      <c r="H23" s="19"/>
      <c r="I23" s="9"/>
      <c r="P23" s="9"/>
      <c r="Q23" s="30"/>
      <c r="AV23" s="27"/>
      <c r="AW23" s="27"/>
      <c r="AX23" s="1" t="s">
        <v>29</v>
      </c>
      <c r="AY23" s="11" t="n">
        <v>15</v>
      </c>
      <c r="AZ23" s="31" t="n">
        <f aca="false">SUM(AY19:AY23)</f>
        <v>-929.6</v>
      </c>
    </row>
    <row r="24" customFormat="false" ht="12.75" hidden="true" customHeight="false" outlineLevel="1" collapsed="false">
      <c r="B24" s="24" t="s">
        <v>30</v>
      </c>
      <c r="C24" s="0"/>
      <c r="D24" s="23" t="n">
        <v>-22.84</v>
      </c>
      <c r="E24" s="23"/>
      <c r="F24" s="17" t="n">
        <f aca="false">SUM(D24:E24)</f>
        <v>-22.84</v>
      </c>
      <c r="H24" s="19"/>
      <c r="I24" s="9"/>
      <c r="P24" s="9"/>
      <c r="Q24" s="30"/>
      <c r="AV24" s="27"/>
      <c r="AW24" s="27"/>
      <c r="AY24" s="11"/>
      <c r="AZ24" s="31"/>
    </row>
    <row r="25" customFormat="false" ht="12.75" hidden="true" customHeight="false" outlineLevel="1" collapsed="false">
      <c r="B25" s="24" t="s">
        <v>31</v>
      </c>
      <c r="C25" s="0"/>
      <c r="D25" s="23" t="n">
        <v>-0.008</v>
      </c>
      <c r="E25" s="23"/>
      <c r="F25" s="17" t="n">
        <f aca="false">SUM(D25:E25)</f>
        <v>-0.008</v>
      </c>
      <c r="H25" s="19"/>
      <c r="I25" s="9"/>
      <c r="K25" s="8"/>
      <c r="P25" s="9"/>
      <c r="Q25" s="30"/>
      <c r="AV25" s="27"/>
      <c r="AW25" s="27"/>
      <c r="AY25" s="11"/>
      <c r="AZ25" s="31"/>
    </row>
    <row r="26" customFormat="false" ht="12.75" hidden="true" customHeight="false" outlineLevel="1" collapsed="false">
      <c r="B26" s="24" t="s">
        <v>32</v>
      </c>
      <c r="C26" s="0"/>
      <c r="D26" s="23" t="n">
        <v>-0.063</v>
      </c>
      <c r="E26" s="23"/>
      <c r="F26" s="17" t="n">
        <f aca="false">SUM(D26:E26)</f>
        <v>-0.063</v>
      </c>
      <c r="H26" s="19"/>
      <c r="I26" s="9"/>
      <c r="P26" s="9"/>
      <c r="Q26" s="30"/>
      <c r="AV26" s="27"/>
      <c r="AW26" s="27"/>
      <c r="AY26" s="11"/>
      <c r="AZ26" s="31"/>
    </row>
    <row r="27" customFormat="false" ht="12.75" hidden="true" customHeight="false" outlineLevel="1" collapsed="false">
      <c r="B27" s="24" t="s">
        <v>33</v>
      </c>
      <c r="C27" s="0"/>
      <c r="D27" s="23" t="n">
        <v>-0.0068</v>
      </c>
      <c r="E27" s="23"/>
      <c r="F27" s="17" t="n">
        <f aca="false">SUM(D27:E27)</f>
        <v>-0.0068</v>
      </c>
      <c r="H27" s="19"/>
      <c r="I27" s="9"/>
      <c r="P27" s="9"/>
      <c r="Q27" s="30"/>
      <c r="AV27" s="27"/>
      <c r="AW27" s="27"/>
      <c r="AY27" s="11"/>
      <c r="AZ27" s="31"/>
    </row>
    <row r="28" customFormat="false" ht="12.75" hidden="true" customHeight="false" outlineLevel="1" collapsed="false">
      <c r="B28" s="24" t="s">
        <v>34</v>
      </c>
      <c r="C28" s="0"/>
      <c r="D28" s="23" t="n">
        <v>-0.01</v>
      </c>
      <c r="E28" s="23"/>
      <c r="F28" s="17" t="n">
        <f aca="false">SUM(D28:E28)</f>
        <v>-0.01</v>
      </c>
      <c r="H28" s="19"/>
      <c r="I28" s="9"/>
      <c r="N28" s="11"/>
      <c r="O28" s="14"/>
      <c r="P28" s="9"/>
      <c r="Q28" s="30"/>
      <c r="AV28" s="27"/>
      <c r="AW28" s="27"/>
      <c r="AY28" s="11"/>
      <c r="AZ28" s="31"/>
    </row>
    <row r="29" customFormat="false" ht="12.75" hidden="true" customHeight="false" outlineLevel="1" collapsed="false">
      <c r="B29" s="24" t="s">
        <v>35</v>
      </c>
      <c r="C29" s="0"/>
      <c r="D29" s="23" t="n">
        <v>-53.7</v>
      </c>
      <c r="E29" s="23" t="n">
        <v>2.3</v>
      </c>
      <c r="F29" s="17" t="n">
        <f aca="false">SUM(D29:E29)</f>
        <v>-51.4</v>
      </c>
      <c r="H29" s="19"/>
      <c r="I29" s="9"/>
      <c r="J29" s="8"/>
      <c r="N29" s="11"/>
      <c r="O29" s="14"/>
      <c r="P29" s="9"/>
      <c r="Q29" s="30"/>
      <c r="AV29" s="27"/>
      <c r="AW29" s="27"/>
      <c r="AY29" s="11"/>
      <c r="AZ29" s="31"/>
    </row>
    <row r="30" customFormat="false" ht="12.75" hidden="true" customHeight="false" outlineLevel="1" collapsed="false">
      <c r="B30" s="24" t="s">
        <v>36</v>
      </c>
      <c r="C30" s="0"/>
      <c r="D30" s="23" t="n">
        <v>-0.232</v>
      </c>
      <c r="E30" s="23" t="n">
        <v>0.043</v>
      </c>
      <c r="F30" s="17" t="n">
        <f aca="false">SUM(D30:E30)</f>
        <v>-0.189</v>
      </c>
      <c r="H30" s="19"/>
      <c r="I30" s="9"/>
      <c r="N30" s="11"/>
      <c r="O30" s="14"/>
      <c r="P30" s="9"/>
      <c r="Q30" s="30"/>
      <c r="AV30" s="27"/>
      <c r="AW30" s="27"/>
      <c r="AY30" s="11"/>
      <c r="AZ30" s="31"/>
    </row>
    <row r="31" customFormat="false" ht="12.75" hidden="true" customHeight="false" outlineLevel="1" collapsed="false">
      <c r="B31" s="24" t="s">
        <v>37</v>
      </c>
      <c r="C31" s="0"/>
      <c r="D31" s="23" t="n">
        <v>0</v>
      </c>
      <c r="E31" s="23"/>
      <c r="F31" s="17" t="n">
        <f aca="false">SUM(D31:E31)</f>
        <v>0</v>
      </c>
      <c r="H31" s="19"/>
      <c r="I31" s="9"/>
      <c r="N31" s="11"/>
      <c r="O31" s="14"/>
      <c r="P31" s="9"/>
      <c r="Q31" s="30"/>
      <c r="AV31" s="27"/>
      <c r="AW31" s="27"/>
      <c r="AY31" s="11"/>
      <c r="AZ31" s="31"/>
    </row>
    <row r="32" customFormat="false" ht="12.75" hidden="true" customHeight="false" outlineLevel="1" collapsed="false">
      <c r="B32" s="24" t="s">
        <v>38</v>
      </c>
      <c r="C32" s="0"/>
      <c r="D32" s="23" t="n">
        <v>-0.754</v>
      </c>
      <c r="E32" s="23"/>
      <c r="F32" s="17" t="n">
        <f aca="false">SUM(D32:E32)</f>
        <v>-0.754</v>
      </c>
      <c r="H32" s="19"/>
      <c r="I32" s="9"/>
      <c r="N32" s="11"/>
      <c r="O32" s="14"/>
      <c r="P32" s="9"/>
      <c r="Q32" s="30"/>
      <c r="AV32" s="27"/>
      <c r="AW32" s="27"/>
      <c r="AY32" s="11"/>
      <c r="AZ32" s="31"/>
    </row>
    <row r="33" customFormat="false" ht="12.75" hidden="true" customHeight="false" outlineLevel="1" collapsed="false">
      <c r="B33" s="24" t="s">
        <v>39</v>
      </c>
      <c r="C33" s="0"/>
      <c r="D33" s="23" t="n">
        <v>-3.98</v>
      </c>
      <c r="E33" s="23"/>
      <c r="F33" s="17" t="n">
        <f aca="false">SUM(D33:E33)</f>
        <v>-3.98</v>
      </c>
      <c r="H33" s="19"/>
      <c r="I33" s="9"/>
      <c r="N33" s="11"/>
      <c r="O33" s="14"/>
      <c r="P33" s="9"/>
      <c r="Q33" s="30"/>
      <c r="AV33" s="27"/>
      <c r="AW33" s="27"/>
      <c r="AY33" s="11"/>
      <c r="AZ33" s="31"/>
    </row>
    <row r="34" customFormat="false" ht="12.75" hidden="true" customHeight="false" outlineLevel="1" collapsed="false">
      <c r="B34" s="24" t="s">
        <v>40</v>
      </c>
      <c r="C34" s="0"/>
      <c r="D34" s="23" t="n">
        <v>-0.013</v>
      </c>
      <c r="E34" s="32"/>
      <c r="F34" s="17" t="n">
        <f aca="false">SUM(D34:E34)</f>
        <v>-0.013</v>
      </c>
      <c r="H34" s="19"/>
      <c r="I34" s="9"/>
      <c r="N34" s="11"/>
      <c r="O34" s="14"/>
      <c r="P34" s="9"/>
      <c r="Q34" s="30"/>
      <c r="AV34" s="27"/>
      <c r="AW34" s="27"/>
      <c r="AY34" s="11"/>
      <c r="AZ34" s="31"/>
    </row>
    <row r="35" customFormat="false" ht="12.75" hidden="false" customHeight="false" outlineLevel="0" collapsed="false">
      <c r="B35" s="33" t="s">
        <v>41</v>
      </c>
      <c r="E35" s="8"/>
      <c r="G35" s="8" t="n">
        <f aca="false">SUM(F10:F20)</f>
        <v>-175.6308</v>
      </c>
      <c r="H35" s="9"/>
      <c r="I35" s="9"/>
      <c r="K35" s="8"/>
      <c r="N35" s="9"/>
      <c r="O35" s="9"/>
      <c r="P35" s="9"/>
      <c r="Q35" s="30"/>
      <c r="AV35" s="27"/>
      <c r="AW35" s="27"/>
      <c r="AY35" s="11"/>
      <c r="AZ35" s="31"/>
    </row>
    <row r="36" customFormat="false" ht="12.75" hidden="false" customHeight="false" outlineLevel="0" collapsed="false">
      <c r="B36" s="34" t="s">
        <v>42</v>
      </c>
      <c r="G36" s="14" t="n">
        <f aca="false">K154</f>
        <v>0</v>
      </c>
      <c r="H36" s="19"/>
      <c r="I36" s="9"/>
      <c r="N36" s="11"/>
      <c r="O36" s="14"/>
      <c r="P36" s="9"/>
      <c r="Q36" s="30"/>
      <c r="AV36" s="27"/>
      <c r="AW36" s="27"/>
      <c r="AY36" s="11"/>
      <c r="AZ36" s="31"/>
    </row>
    <row r="37" customFormat="false" ht="12.75" hidden="false" customHeight="false" outlineLevel="0" collapsed="false">
      <c r="B37" s="34"/>
      <c r="G37" s="35"/>
      <c r="H37" s="19"/>
      <c r="I37" s="9"/>
      <c r="N37" s="11"/>
      <c r="O37" s="14"/>
      <c r="P37" s="9"/>
      <c r="Q37" s="30"/>
      <c r="AV37" s="27"/>
      <c r="AW37" s="27"/>
      <c r="AY37" s="11"/>
      <c r="AZ37" s="31"/>
    </row>
    <row r="38" customFormat="false" ht="12.75" hidden="false" customHeight="false" outlineLevel="0" collapsed="false">
      <c r="A38" s="29"/>
      <c r="G38" s="36"/>
      <c r="H38" s="9"/>
      <c r="I38" s="9"/>
      <c r="P38" s="9"/>
      <c r="Q38" s="30"/>
      <c r="AV38" s="27"/>
      <c r="AW38" s="27"/>
      <c r="AY38" s="11"/>
      <c r="AZ38" s="31"/>
    </row>
    <row r="39" customFormat="false" ht="12.75" hidden="false" customHeight="false" outlineLevel="0" collapsed="false">
      <c r="A39" s="10" t="s">
        <v>43</v>
      </c>
      <c r="G39" s="12" t="n">
        <f aca="false">SUM(G5:G38)</f>
        <v>608.2792</v>
      </c>
      <c r="H39" s="9"/>
      <c r="I39" s="9"/>
      <c r="J39" s="11"/>
      <c r="K39" s="14"/>
      <c r="L39" s="9"/>
      <c r="M39" s="30"/>
      <c r="N39" s="9"/>
      <c r="O39" s="9"/>
      <c r="P39" s="9"/>
      <c r="Q39" s="9"/>
      <c r="AV39" s="27"/>
      <c r="AW39" s="27"/>
      <c r="AY39" s="11"/>
      <c r="AZ39" s="31"/>
    </row>
    <row r="40" customFormat="false" ht="12.75" hidden="false" customHeight="false" outlineLevel="0" collapsed="false">
      <c r="G40" s="36"/>
      <c r="H40" s="9"/>
      <c r="I40" s="9"/>
      <c r="J40" s="11"/>
      <c r="K40" s="14"/>
      <c r="L40" s="9"/>
      <c r="M40" s="30"/>
      <c r="N40" s="9"/>
      <c r="O40" s="9"/>
      <c r="P40" s="9"/>
      <c r="Q40" s="9"/>
      <c r="AV40" s="27"/>
      <c r="AW40" s="27"/>
      <c r="AY40" s="11"/>
      <c r="AZ40" s="31"/>
    </row>
    <row r="41" customFormat="false" ht="12.75" hidden="false" customHeight="false" outlineLevel="0" collapsed="false">
      <c r="A41" s="37"/>
      <c r="E41" s="38"/>
      <c r="F41" s="39"/>
      <c r="G41" s="40"/>
      <c r="H41" s="9"/>
      <c r="I41" s="9"/>
      <c r="J41" s="9"/>
      <c r="K41" s="9"/>
      <c r="L41" s="9"/>
      <c r="M41" s="9"/>
      <c r="N41" s="9"/>
    </row>
    <row r="42" customFormat="false" ht="12.75" hidden="false" customHeight="false" outlineLevel="0" collapsed="false">
      <c r="A42" s="37" t="s">
        <v>44</v>
      </c>
      <c r="E42" s="38"/>
      <c r="F42" s="39"/>
      <c r="G42" s="9"/>
      <c r="H42" s="9"/>
      <c r="I42" s="9"/>
      <c r="J42" s="14"/>
      <c r="K42" s="9"/>
      <c r="L42" s="9"/>
      <c r="M42" s="9"/>
      <c r="N42" s="9"/>
    </row>
    <row r="43" customFormat="false" ht="12.75" hidden="false" customHeight="false" outlineLevel="0" collapsed="false">
      <c r="A43" s="27" t="n">
        <v>37203</v>
      </c>
      <c r="B43" s="1" t="s">
        <v>45</v>
      </c>
      <c r="E43" s="38"/>
      <c r="F43" s="11" t="n">
        <f aca="false">-128.9-D10-D12</f>
        <v>-110.316</v>
      </c>
      <c r="G43" s="41" t="n">
        <f aca="false">G39+F43</f>
        <v>497.9632</v>
      </c>
      <c r="H43" s="9"/>
      <c r="I43" s="9"/>
      <c r="J43" s="9"/>
      <c r="K43" s="9"/>
      <c r="L43" s="9"/>
      <c r="M43" s="9"/>
      <c r="N43" s="9"/>
    </row>
    <row r="44" customFormat="false" ht="12.75" hidden="false" customHeight="false" outlineLevel="0" collapsed="false">
      <c r="A44" s="27" t="n">
        <v>37203</v>
      </c>
      <c r="B44" s="1" t="s">
        <v>46</v>
      </c>
      <c r="F44" s="11" t="n">
        <v>-0.7</v>
      </c>
      <c r="G44" s="41" t="n">
        <f aca="false">G43+F44</f>
        <v>497.2632</v>
      </c>
      <c r="H44" s="9"/>
      <c r="I44" s="9"/>
      <c r="J44" s="9"/>
      <c r="K44" s="9"/>
      <c r="L44" s="9"/>
      <c r="M44" s="9"/>
      <c r="N44" s="9"/>
    </row>
    <row r="45" customFormat="false" ht="12.75" hidden="false" customHeight="false" outlineLevel="0" collapsed="false">
      <c r="A45" s="27" t="n">
        <v>37204</v>
      </c>
      <c r="B45" s="1" t="s">
        <v>47</v>
      </c>
      <c r="F45" s="11" t="n">
        <v>-59.259</v>
      </c>
      <c r="G45" s="41" t="n">
        <f aca="false">G44+F45</f>
        <v>438.0042</v>
      </c>
      <c r="H45" s="9"/>
      <c r="I45" s="9"/>
      <c r="J45" s="9"/>
      <c r="K45" s="9"/>
      <c r="L45" s="9"/>
      <c r="M45" s="9"/>
      <c r="N45" s="9"/>
    </row>
    <row r="46" customFormat="false" ht="12.75" hidden="false" customHeight="false" outlineLevel="0" collapsed="false">
      <c r="A46" s="42" t="n">
        <v>37204</v>
      </c>
      <c r="B46" s="1" t="s">
        <v>46</v>
      </c>
      <c r="F46" s="11" t="n">
        <v>-0.1</v>
      </c>
      <c r="G46" s="41" t="n">
        <f aca="false">G45+F46</f>
        <v>437.9042</v>
      </c>
      <c r="H46" s="43"/>
      <c r="I46" s="9"/>
      <c r="J46" s="9"/>
      <c r="K46" s="9"/>
      <c r="L46" s="9"/>
      <c r="M46" s="9"/>
      <c r="N46" s="9"/>
    </row>
    <row r="47" customFormat="false" ht="12.75" hidden="false" customHeight="false" outlineLevel="0" collapsed="false">
      <c r="A47" s="27" t="n">
        <v>37204</v>
      </c>
      <c r="B47" s="43" t="s">
        <v>48</v>
      </c>
      <c r="C47" s="43"/>
      <c r="D47" s="43"/>
      <c r="E47" s="11"/>
      <c r="F47" s="44" t="n">
        <v>1000</v>
      </c>
      <c r="G47" s="41" t="n">
        <f aca="false">G46+F47</f>
        <v>1437.9042</v>
      </c>
      <c r="H47" s="43"/>
      <c r="I47" s="9"/>
      <c r="J47" s="9"/>
      <c r="K47" s="9"/>
      <c r="L47" s="9"/>
      <c r="M47" s="9"/>
      <c r="N47" s="9"/>
    </row>
    <row r="48" customFormat="false" ht="12.75" hidden="false" customHeight="false" outlineLevel="0" collapsed="false">
      <c r="A48" s="27" t="n">
        <v>37204</v>
      </c>
      <c r="B48" s="43" t="s">
        <v>49</v>
      </c>
      <c r="C48" s="43"/>
      <c r="D48" s="43"/>
      <c r="E48" s="11"/>
      <c r="F48" s="44" t="n">
        <v>-40</v>
      </c>
      <c r="G48" s="41" t="n">
        <f aca="false">G47+F48</f>
        <v>1397.9042</v>
      </c>
      <c r="H48" s="43"/>
      <c r="I48" s="9"/>
      <c r="J48" s="9"/>
      <c r="K48" s="9"/>
      <c r="L48" s="9"/>
      <c r="M48" s="9"/>
      <c r="N48" s="9"/>
    </row>
    <row r="49" customFormat="false" ht="12.75" hidden="false" customHeight="false" outlineLevel="0" collapsed="false">
      <c r="A49" s="42" t="n">
        <v>37206</v>
      </c>
      <c r="B49" s="1" t="s">
        <v>50</v>
      </c>
      <c r="F49" s="11" t="n">
        <v>-42.9</v>
      </c>
      <c r="G49" s="41" t="n">
        <f aca="false">G48+F49</f>
        <v>1355.0042</v>
      </c>
      <c r="H49" s="43"/>
      <c r="I49" s="9"/>
      <c r="J49" s="9"/>
      <c r="K49" s="9"/>
      <c r="L49" s="9"/>
      <c r="M49" s="9"/>
      <c r="N49" s="9"/>
    </row>
    <row r="50" customFormat="false" ht="12.75" hidden="false" customHeight="false" outlineLevel="0" collapsed="false">
      <c r="A50" s="42" t="n">
        <v>37207</v>
      </c>
      <c r="B50" s="1" t="s">
        <v>47</v>
      </c>
      <c r="F50" s="11" t="n">
        <v>-134</v>
      </c>
      <c r="G50" s="41" t="n">
        <f aca="false">G49+F50</f>
        <v>1221.0042</v>
      </c>
      <c r="H50" s="43"/>
      <c r="I50" s="9"/>
      <c r="J50" s="9"/>
      <c r="K50" s="9"/>
      <c r="L50" s="9"/>
      <c r="M50" s="9"/>
      <c r="N50" s="9"/>
    </row>
    <row r="51" customFormat="false" ht="12.75" hidden="false" customHeight="false" outlineLevel="0" collapsed="false">
      <c r="A51" s="27" t="n">
        <v>37209</v>
      </c>
      <c r="B51" s="1" t="s">
        <v>46</v>
      </c>
      <c r="F51" s="11" t="n">
        <v>-0.5</v>
      </c>
      <c r="G51" s="41" t="n">
        <f aca="false">G50+F51</f>
        <v>1220.5042</v>
      </c>
      <c r="H51" s="43"/>
      <c r="I51" s="9"/>
      <c r="J51" s="9"/>
      <c r="K51" s="9"/>
      <c r="L51" s="9"/>
      <c r="M51" s="9"/>
      <c r="N51" s="9"/>
    </row>
    <row r="52" customFormat="false" ht="12.75" hidden="false" customHeight="false" outlineLevel="0" collapsed="false">
      <c r="A52" s="27" t="n">
        <v>37209</v>
      </c>
      <c r="B52" s="1" t="s">
        <v>49</v>
      </c>
      <c r="F52" s="11" t="n">
        <v>-10</v>
      </c>
      <c r="G52" s="41" t="n">
        <f aca="false">G51+F52</f>
        <v>1210.5042</v>
      </c>
      <c r="H52" s="43"/>
      <c r="I52" s="9"/>
      <c r="J52" s="9"/>
      <c r="K52" s="9"/>
      <c r="L52" s="9"/>
      <c r="M52" s="9"/>
      <c r="N52" s="9"/>
    </row>
    <row r="53" customFormat="false" ht="12.75" hidden="false" customHeight="false" outlineLevel="0" collapsed="false">
      <c r="A53" s="42" t="n">
        <v>37210</v>
      </c>
      <c r="B53" s="43" t="s">
        <v>51</v>
      </c>
      <c r="C53" s="43"/>
      <c r="D53" s="43"/>
      <c r="F53" s="11" t="n">
        <v>-296.7</v>
      </c>
      <c r="G53" s="41" t="n">
        <f aca="false">G52+F53</f>
        <v>913.8042</v>
      </c>
      <c r="H53" s="43"/>
      <c r="I53" s="9"/>
      <c r="J53" s="9"/>
      <c r="K53" s="9"/>
      <c r="L53" s="9"/>
      <c r="M53" s="9"/>
      <c r="N53" s="9"/>
    </row>
    <row r="54" customFormat="false" ht="12.75" hidden="false" customHeight="false" outlineLevel="0" collapsed="false">
      <c r="A54" s="42" t="n">
        <v>37210</v>
      </c>
      <c r="B54" s="43" t="s">
        <v>52</v>
      </c>
      <c r="C54" s="43"/>
      <c r="D54" s="43"/>
      <c r="F54" s="11" t="n">
        <v>-40</v>
      </c>
      <c r="G54" s="41" t="n">
        <f aca="false">G53+F54</f>
        <v>873.8042</v>
      </c>
      <c r="H54" s="43"/>
      <c r="I54" s="9"/>
      <c r="J54" s="9"/>
      <c r="K54" s="9"/>
      <c r="L54" s="9"/>
      <c r="M54" s="9"/>
      <c r="N54" s="9"/>
    </row>
    <row r="55" customFormat="false" ht="12.75" hidden="false" customHeight="false" outlineLevel="0" collapsed="false">
      <c r="A55" s="42" t="n">
        <v>37210</v>
      </c>
      <c r="B55" s="43" t="s">
        <v>46</v>
      </c>
      <c r="C55" s="43"/>
      <c r="D55" s="43"/>
      <c r="F55" s="11" t="n">
        <v>-78</v>
      </c>
      <c r="G55" s="41" t="n">
        <f aca="false">G54+F55</f>
        <v>795.8042</v>
      </c>
      <c r="H55" s="43"/>
      <c r="I55" s="9"/>
      <c r="J55" s="9"/>
      <c r="K55" s="9"/>
      <c r="L55" s="9"/>
      <c r="M55" s="9"/>
      <c r="N55" s="9"/>
    </row>
    <row r="56" customFormat="false" ht="12.75" hidden="false" customHeight="false" outlineLevel="0" collapsed="false">
      <c r="A56" s="42" t="n">
        <v>37210</v>
      </c>
      <c r="B56" s="43" t="s">
        <v>53</v>
      </c>
      <c r="C56" s="43"/>
      <c r="D56" s="43"/>
      <c r="F56" s="11" t="n">
        <v>-9.4</v>
      </c>
      <c r="G56" s="41" t="n">
        <f aca="false">G55+F56</f>
        <v>786.4042</v>
      </c>
      <c r="H56" s="43"/>
      <c r="I56" s="9"/>
      <c r="J56" s="9"/>
      <c r="K56" s="9"/>
      <c r="L56" s="9"/>
      <c r="M56" s="9"/>
      <c r="N56" s="9"/>
    </row>
    <row r="57" customFormat="false" ht="12.75" hidden="false" customHeight="false" outlineLevel="0" collapsed="false">
      <c r="A57" s="42" t="n">
        <v>37215</v>
      </c>
      <c r="B57" s="1" t="s">
        <v>54</v>
      </c>
      <c r="F57" s="11" t="n">
        <v>250</v>
      </c>
      <c r="G57" s="41" t="n">
        <f aca="false">G56+F57</f>
        <v>1036.4042</v>
      </c>
      <c r="H57" s="43"/>
      <c r="I57" s="9"/>
      <c r="J57" s="9"/>
      <c r="K57" s="9"/>
      <c r="L57" s="9"/>
      <c r="M57" s="9"/>
      <c r="N57" s="9"/>
    </row>
    <row r="58" customFormat="false" ht="12.75" hidden="false" customHeight="false" outlineLevel="0" collapsed="false">
      <c r="A58" s="27" t="n">
        <v>37215</v>
      </c>
      <c r="B58" s="1" t="s">
        <v>46</v>
      </c>
      <c r="F58" s="11" t="n">
        <v>-6</v>
      </c>
      <c r="G58" s="41" t="n">
        <f aca="false">G57+F58</f>
        <v>1030.4042</v>
      </c>
      <c r="H58" s="43"/>
      <c r="I58" s="9"/>
      <c r="J58" s="9"/>
      <c r="K58" s="9"/>
      <c r="L58" s="9"/>
      <c r="M58" s="9"/>
      <c r="N58" s="9"/>
    </row>
    <row r="59" customFormat="false" ht="12.75" hidden="false" customHeight="false" outlineLevel="0" collapsed="false">
      <c r="A59" s="27" t="n">
        <v>37222</v>
      </c>
      <c r="B59" s="1" t="s">
        <v>55</v>
      </c>
      <c r="F59" s="11" t="n">
        <v>0.3</v>
      </c>
      <c r="G59" s="41" t="n">
        <f aca="false">G58+F59</f>
        <v>1030.7042</v>
      </c>
      <c r="H59" s="43"/>
      <c r="I59" s="9"/>
      <c r="J59" s="9"/>
      <c r="K59" s="9"/>
      <c r="L59" s="9"/>
      <c r="M59" s="9"/>
      <c r="N59" s="9"/>
    </row>
    <row r="60" customFormat="false" ht="12.75" hidden="false" customHeight="false" outlineLevel="0" collapsed="false">
      <c r="A60" s="42" t="n">
        <v>37222</v>
      </c>
      <c r="B60" s="43" t="s">
        <v>56</v>
      </c>
      <c r="C60" s="43"/>
      <c r="D60" s="43"/>
      <c r="F60" s="45" t="n">
        <v>328</v>
      </c>
      <c r="G60" s="41" t="n">
        <f aca="false">G59+F60</f>
        <v>1358.7042</v>
      </c>
      <c r="H60" s="43"/>
      <c r="I60" s="9"/>
      <c r="J60" s="9"/>
      <c r="K60" s="9"/>
      <c r="L60" s="9"/>
      <c r="M60" s="9"/>
      <c r="N60" s="9"/>
    </row>
    <row r="61" customFormat="false" ht="12.75" hidden="false" customHeight="false" outlineLevel="0" collapsed="false">
      <c r="A61" s="42" t="n">
        <v>37224</v>
      </c>
      <c r="B61" s="43" t="s">
        <v>49</v>
      </c>
      <c r="C61" s="43"/>
      <c r="D61" s="43"/>
      <c r="F61" s="45" t="n">
        <v>-55</v>
      </c>
      <c r="G61" s="41" t="n">
        <f aca="false">G60+F61</f>
        <v>1303.7042</v>
      </c>
      <c r="H61" s="43"/>
      <c r="I61" s="9"/>
      <c r="J61" s="9"/>
      <c r="K61" s="9"/>
      <c r="L61" s="9"/>
      <c r="M61" s="9"/>
      <c r="N61" s="9"/>
    </row>
    <row r="62" customFormat="false" ht="12.75" hidden="false" customHeight="false" outlineLevel="0" collapsed="false">
      <c r="A62" s="42" t="n">
        <v>37225</v>
      </c>
      <c r="B62" s="43" t="s">
        <v>52</v>
      </c>
      <c r="C62" s="43"/>
      <c r="D62" s="43"/>
      <c r="F62" s="11" t="n">
        <v>-40</v>
      </c>
      <c r="G62" s="41" t="n">
        <f aca="false">G61+F62</f>
        <v>1263.7042</v>
      </c>
      <c r="H62" s="43"/>
      <c r="I62" s="9"/>
      <c r="J62" s="9"/>
      <c r="K62" s="9"/>
      <c r="L62" s="9"/>
      <c r="M62" s="9"/>
      <c r="N62" s="9"/>
    </row>
    <row r="63" customFormat="false" ht="12.75" hidden="false" customHeight="false" outlineLevel="0" collapsed="false">
      <c r="A63" s="42" t="n">
        <v>37225</v>
      </c>
      <c r="B63" s="43" t="s">
        <v>57</v>
      </c>
      <c r="C63" s="43"/>
      <c r="D63" s="43"/>
      <c r="F63" s="11" t="n">
        <v>260</v>
      </c>
      <c r="G63" s="41" t="n">
        <f aca="false">G62+F63</f>
        <v>1523.7042</v>
      </c>
      <c r="H63" s="43"/>
      <c r="I63" s="9"/>
      <c r="J63" s="43"/>
      <c r="K63" s="9"/>
      <c r="L63" s="9"/>
      <c r="M63" s="9"/>
      <c r="N63" s="9"/>
    </row>
    <row r="64" customFormat="false" ht="12.75" hidden="false" customHeight="false" outlineLevel="0" collapsed="false">
      <c r="A64" s="27" t="n">
        <v>37225</v>
      </c>
      <c r="B64" s="43" t="s">
        <v>58</v>
      </c>
      <c r="C64" s="43"/>
      <c r="D64" s="43"/>
      <c r="F64" s="11" t="n">
        <v>130</v>
      </c>
      <c r="G64" s="41" t="n">
        <f aca="false">G63+F64</f>
        <v>1653.7042</v>
      </c>
      <c r="H64" s="43"/>
      <c r="I64" s="9"/>
      <c r="J64" s="43"/>
      <c r="K64" s="9"/>
      <c r="L64" s="9"/>
      <c r="M64" s="9"/>
      <c r="N64" s="9"/>
    </row>
    <row r="65" customFormat="false" ht="12.75" hidden="false" customHeight="false" outlineLevel="0" collapsed="false">
      <c r="A65" s="42" t="n">
        <v>37228</v>
      </c>
      <c r="B65" s="43" t="s">
        <v>46</v>
      </c>
      <c r="C65" s="43"/>
      <c r="D65" s="43"/>
      <c r="F65" s="11" t="n">
        <v>-8.7</v>
      </c>
      <c r="G65" s="41" t="n">
        <f aca="false">G64+F65</f>
        <v>1645.0042</v>
      </c>
      <c r="H65" s="43"/>
      <c r="I65" s="9"/>
      <c r="J65" s="9"/>
      <c r="K65" s="9"/>
      <c r="L65" s="9"/>
      <c r="M65" s="9"/>
      <c r="N65" s="9"/>
    </row>
    <row r="66" customFormat="false" ht="12.75" hidden="false" customHeight="false" outlineLevel="0" collapsed="false">
      <c r="A66" s="42" t="n">
        <v>37228</v>
      </c>
      <c r="B66" s="1" t="s">
        <v>59</v>
      </c>
      <c r="F66" s="11" t="n">
        <v>-173</v>
      </c>
      <c r="G66" s="41" t="n">
        <f aca="false">G65+F66</f>
        <v>1472.0042</v>
      </c>
      <c r="H66" s="43"/>
      <c r="I66" s="9"/>
      <c r="J66" s="9"/>
      <c r="K66" s="9"/>
      <c r="L66" s="9"/>
      <c r="M66" s="9"/>
      <c r="N66" s="9"/>
    </row>
    <row r="67" customFormat="false" ht="12.75" hidden="false" customHeight="false" outlineLevel="0" collapsed="false">
      <c r="A67" s="27" t="n">
        <v>37232</v>
      </c>
      <c r="B67" s="1" t="s">
        <v>60</v>
      </c>
      <c r="F67" s="11" t="n">
        <v>-135</v>
      </c>
      <c r="G67" s="41" t="n">
        <f aca="false">G66+F67</f>
        <v>1337.0042</v>
      </c>
      <c r="H67" s="43"/>
      <c r="I67" s="9"/>
      <c r="J67" s="9"/>
      <c r="K67" s="9"/>
      <c r="L67" s="9"/>
      <c r="M67" s="9"/>
      <c r="N67" s="9"/>
    </row>
    <row r="68" customFormat="false" ht="12.75" hidden="false" customHeight="false" outlineLevel="0" collapsed="false">
      <c r="A68" s="27" t="n">
        <v>37235</v>
      </c>
      <c r="B68" s="1" t="s">
        <v>46</v>
      </c>
      <c r="F68" s="11" t="n">
        <v>-12.3</v>
      </c>
      <c r="G68" s="41" t="n">
        <f aca="false">G67+F68</f>
        <v>1324.7042</v>
      </c>
      <c r="H68" s="43"/>
      <c r="I68" s="9"/>
      <c r="J68" s="9"/>
      <c r="K68" s="9"/>
      <c r="L68" s="9"/>
      <c r="M68" s="9"/>
      <c r="N68" s="9"/>
    </row>
    <row r="69" customFormat="false" ht="12.75" hidden="false" customHeight="false" outlineLevel="0" collapsed="false">
      <c r="A69" s="27" t="n">
        <v>37235</v>
      </c>
      <c r="B69" s="1" t="s">
        <v>49</v>
      </c>
      <c r="F69" s="11" t="n">
        <v>-15</v>
      </c>
      <c r="G69" s="41" t="n">
        <f aca="false">G68+F69</f>
        <v>1309.7042</v>
      </c>
      <c r="H69" s="43"/>
      <c r="I69" s="9"/>
      <c r="J69" s="9"/>
      <c r="K69" s="9"/>
      <c r="L69" s="9"/>
      <c r="M69" s="9"/>
      <c r="N69" s="9"/>
    </row>
    <row r="70" customFormat="false" ht="12.75" hidden="false" customHeight="false" outlineLevel="0" collapsed="false">
      <c r="A70" s="27" t="n">
        <v>37240</v>
      </c>
      <c r="B70" s="1" t="s">
        <v>61</v>
      </c>
      <c r="F70" s="11" t="n">
        <v>-18</v>
      </c>
      <c r="G70" s="41" t="n">
        <f aca="false">G69+F70</f>
        <v>1291.7042</v>
      </c>
      <c r="H70" s="43"/>
      <c r="I70" s="9"/>
      <c r="J70" s="9"/>
      <c r="K70" s="9"/>
      <c r="L70" s="9"/>
      <c r="M70" s="9"/>
      <c r="N70" s="9"/>
    </row>
    <row r="71" customFormat="false" ht="12.75" hidden="false" customHeight="false" outlineLevel="0" collapsed="false">
      <c r="A71" s="42" t="n">
        <v>37240</v>
      </c>
      <c r="B71" s="43" t="s">
        <v>52</v>
      </c>
      <c r="C71" s="43"/>
      <c r="D71" s="43"/>
      <c r="F71" s="11" t="n">
        <v>-40</v>
      </c>
      <c r="G71" s="41" t="n">
        <f aca="false">G70+F71</f>
        <v>1251.7042</v>
      </c>
      <c r="H71" s="43"/>
      <c r="I71" s="9"/>
      <c r="J71" s="9"/>
      <c r="K71" s="9"/>
      <c r="L71" s="9"/>
      <c r="M71" s="9"/>
      <c r="N71" s="9"/>
    </row>
    <row r="72" customFormat="false" ht="12.75" hidden="false" customHeight="false" outlineLevel="0" collapsed="false">
      <c r="A72" s="42" t="n">
        <v>37240</v>
      </c>
      <c r="B72" s="43" t="s">
        <v>62</v>
      </c>
      <c r="C72" s="43"/>
      <c r="D72" s="43"/>
      <c r="F72" s="11" t="n">
        <v>-100</v>
      </c>
      <c r="G72" s="41" t="n">
        <f aca="false">G71+F72</f>
        <v>1151.7042</v>
      </c>
      <c r="H72" s="43"/>
      <c r="I72" s="9"/>
      <c r="J72" s="9"/>
      <c r="K72" s="9"/>
      <c r="L72" s="9"/>
      <c r="M72" s="9"/>
      <c r="N72" s="9"/>
    </row>
    <row r="73" customFormat="false" ht="12.75" hidden="false" customHeight="false" outlineLevel="0" collapsed="false">
      <c r="A73" s="42" t="n">
        <v>37243</v>
      </c>
      <c r="B73" s="43" t="s">
        <v>46</v>
      </c>
      <c r="C73" s="43"/>
      <c r="D73" s="43"/>
      <c r="F73" s="11" t="n">
        <v>-14.2</v>
      </c>
      <c r="G73" s="41" t="n">
        <f aca="false">G72+F73</f>
        <v>1137.5042</v>
      </c>
      <c r="H73" s="43"/>
      <c r="I73" s="9"/>
      <c r="J73" s="43"/>
      <c r="K73" s="9"/>
      <c r="L73" s="9"/>
      <c r="M73" s="9"/>
      <c r="N73" s="9"/>
    </row>
    <row r="74" customFormat="false" ht="12.75" hidden="false" customHeight="false" outlineLevel="0" collapsed="false">
      <c r="A74" s="27" t="n">
        <v>37245</v>
      </c>
      <c r="B74" s="1" t="s">
        <v>63</v>
      </c>
      <c r="F74" s="11" t="n">
        <v>-90</v>
      </c>
      <c r="G74" s="41" t="n">
        <f aca="false">G73+F74</f>
        <v>1047.5042</v>
      </c>
      <c r="H74" s="43"/>
      <c r="I74" s="9"/>
      <c r="J74" s="9"/>
      <c r="K74" s="9"/>
      <c r="L74" s="9"/>
      <c r="M74" s="9"/>
      <c r="N74" s="9"/>
    </row>
    <row r="75" customFormat="false" ht="12.75" hidden="false" customHeight="false" outlineLevel="0" collapsed="false">
      <c r="A75" s="27" t="n">
        <v>37245</v>
      </c>
      <c r="B75" s="1" t="s">
        <v>46</v>
      </c>
      <c r="F75" s="11" t="n">
        <v>-12.46</v>
      </c>
      <c r="G75" s="41" t="n">
        <f aca="false">G74+F75</f>
        <v>1035.0442</v>
      </c>
      <c r="H75" s="43"/>
      <c r="I75" s="9"/>
      <c r="J75" s="9"/>
      <c r="K75" s="9"/>
      <c r="L75" s="9"/>
      <c r="M75" s="9"/>
      <c r="N75" s="9"/>
    </row>
    <row r="76" customFormat="false" ht="12.75" hidden="false" customHeight="false" outlineLevel="0" collapsed="false">
      <c r="A76" s="27" t="n">
        <v>37249</v>
      </c>
      <c r="B76" s="1" t="s">
        <v>46</v>
      </c>
      <c r="F76" s="11" t="n">
        <v>-12.89</v>
      </c>
      <c r="G76" s="41" t="n">
        <f aca="false">G75+F76</f>
        <v>1022.1542</v>
      </c>
      <c r="H76" s="43"/>
      <c r="I76" s="9"/>
      <c r="J76" s="43"/>
      <c r="K76" s="9"/>
      <c r="L76" s="9"/>
      <c r="M76" s="9"/>
      <c r="N76" s="9"/>
    </row>
    <row r="77" customFormat="false" ht="12.75" hidden="false" customHeight="false" outlineLevel="0" collapsed="false">
      <c r="A77" s="27" t="n">
        <v>37252</v>
      </c>
      <c r="B77" s="1" t="s">
        <v>55</v>
      </c>
      <c r="F77" s="11" t="n">
        <v>0.3</v>
      </c>
      <c r="G77" s="41" t="n">
        <f aca="false">G76+F77</f>
        <v>1022.4542</v>
      </c>
      <c r="H77" s="43"/>
      <c r="I77" s="9"/>
      <c r="J77" s="43"/>
      <c r="K77" s="9"/>
      <c r="L77" s="9"/>
      <c r="M77" s="9"/>
      <c r="N77" s="9"/>
    </row>
    <row r="78" customFormat="false" ht="12.75" hidden="false" customHeight="false" outlineLevel="0" collapsed="false">
      <c r="A78" s="27" t="n">
        <v>37253</v>
      </c>
      <c r="B78" s="1" t="s">
        <v>64</v>
      </c>
      <c r="F78" s="11" t="n">
        <v>-250</v>
      </c>
      <c r="G78" s="41" t="n">
        <f aca="false">G77+F78</f>
        <v>772.4542</v>
      </c>
      <c r="H78" s="43"/>
      <c r="I78" s="9"/>
      <c r="L78" s="9"/>
      <c r="M78" s="9"/>
      <c r="N78" s="9"/>
    </row>
    <row r="79" customFormat="false" ht="12.75" hidden="false" customHeight="false" outlineLevel="0" collapsed="false">
      <c r="A79" s="42" t="n">
        <v>37254</v>
      </c>
      <c r="B79" s="43" t="s">
        <v>65</v>
      </c>
      <c r="C79" s="43"/>
      <c r="D79" s="43"/>
      <c r="F79" s="45" t="n">
        <v>-100</v>
      </c>
      <c r="G79" s="41" t="n">
        <f aca="false">G78+F79</f>
        <v>672.4542</v>
      </c>
      <c r="H79" s="43"/>
      <c r="I79" s="46"/>
      <c r="J79" s="43"/>
      <c r="K79" s="9"/>
      <c r="L79" s="9"/>
      <c r="M79" s="9"/>
      <c r="N79" s="9"/>
    </row>
    <row r="80" customFormat="false" ht="12.75" hidden="false" customHeight="false" outlineLevel="0" collapsed="false">
      <c r="A80" s="42" t="n">
        <v>37256</v>
      </c>
      <c r="B80" s="43" t="s">
        <v>66</v>
      </c>
      <c r="C80" s="43"/>
      <c r="D80" s="43"/>
      <c r="F80" s="45" t="n">
        <v>-67</v>
      </c>
      <c r="G80" s="41" t="n">
        <f aca="false">G79+F80</f>
        <v>605.4542</v>
      </c>
      <c r="H80" s="43"/>
      <c r="I80" s="46"/>
      <c r="J80" s="43"/>
      <c r="K80" s="9"/>
      <c r="L80" s="9"/>
      <c r="M80" s="9"/>
      <c r="N80" s="9"/>
    </row>
    <row r="81" customFormat="false" ht="12.75" hidden="false" customHeight="false" outlineLevel="0" collapsed="false">
      <c r="A81" s="42" t="n">
        <v>37256</v>
      </c>
      <c r="B81" s="43" t="s">
        <v>52</v>
      </c>
      <c r="C81" s="43"/>
      <c r="D81" s="43"/>
      <c r="F81" s="11" t="n">
        <v>-40</v>
      </c>
      <c r="G81" s="41" t="n">
        <f aca="false">G80+F81</f>
        <v>565.4542</v>
      </c>
      <c r="H81" s="43"/>
      <c r="I81" s="9"/>
      <c r="J81" s="9"/>
      <c r="K81" s="9"/>
      <c r="L81" s="43"/>
      <c r="M81" s="9"/>
      <c r="N81" s="9"/>
    </row>
    <row r="82" customFormat="false" ht="12.75" hidden="false" customHeight="false" outlineLevel="0" collapsed="false">
      <c r="A82" s="27" t="n">
        <v>37256</v>
      </c>
      <c r="B82" s="43" t="s">
        <v>58</v>
      </c>
      <c r="C82" s="43"/>
      <c r="D82" s="43"/>
      <c r="F82" s="11" t="n">
        <v>130</v>
      </c>
      <c r="G82" s="41" t="n">
        <f aca="false">G81+F82</f>
        <v>695.4542</v>
      </c>
      <c r="H82" s="43"/>
      <c r="I82" s="9"/>
      <c r="J82" s="9"/>
      <c r="K82" s="9"/>
      <c r="L82" s="9"/>
      <c r="M82" s="9"/>
      <c r="N82" s="9"/>
    </row>
    <row r="83" customFormat="false" ht="12.75" hidden="false" customHeight="false" outlineLevel="0" collapsed="false">
      <c r="A83" s="27"/>
      <c r="B83" s="43" t="s">
        <v>67</v>
      </c>
      <c r="C83" s="43"/>
      <c r="D83" s="43"/>
      <c r="F83" s="11" t="n">
        <v>-28</v>
      </c>
      <c r="G83" s="41" t="n">
        <f aca="false">G82+F83</f>
        <v>667.4542</v>
      </c>
      <c r="H83" s="43"/>
      <c r="I83" s="9"/>
      <c r="J83" s="9"/>
      <c r="K83" s="9"/>
      <c r="L83" s="9"/>
      <c r="M83" s="9"/>
      <c r="N83" s="9"/>
    </row>
    <row r="84" customFormat="false" ht="12.75" hidden="false" customHeight="false" outlineLevel="0" collapsed="false">
      <c r="A84" s="27"/>
      <c r="B84" s="43" t="s">
        <v>68</v>
      </c>
      <c r="C84" s="43"/>
      <c r="D84" s="43"/>
      <c r="F84" s="11" t="n">
        <v>1</v>
      </c>
      <c r="G84" s="41" t="n">
        <f aca="false">G83+F84</f>
        <v>668.4542</v>
      </c>
      <c r="H84" s="43"/>
      <c r="I84" s="9"/>
      <c r="J84" s="9"/>
      <c r="K84" s="9"/>
      <c r="L84" s="9"/>
      <c r="M84" s="9"/>
      <c r="N84" s="9"/>
    </row>
    <row r="85" customFormat="false" ht="12.75" hidden="false" customHeight="false" outlineLevel="0" collapsed="false">
      <c r="A85" s="27"/>
      <c r="B85" s="43" t="s">
        <v>69</v>
      </c>
      <c r="C85" s="43"/>
      <c r="D85" s="43"/>
      <c r="F85" s="11" t="n">
        <v>-206</v>
      </c>
      <c r="G85" s="41" t="n">
        <f aca="false">G84+F85</f>
        <v>462.4542</v>
      </c>
      <c r="H85" s="43"/>
      <c r="I85" s="9"/>
      <c r="J85" s="9"/>
      <c r="K85" s="9"/>
      <c r="L85" s="9"/>
      <c r="M85" s="9"/>
      <c r="N85" s="9"/>
    </row>
    <row r="86" customFormat="false" ht="12.75" hidden="false" customHeight="false" outlineLevel="0" collapsed="false">
      <c r="A86" s="27"/>
      <c r="B86" s="43" t="s">
        <v>70</v>
      </c>
      <c r="C86" s="43"/>
      <c r="D86" s="43"/>
      <c r="F86" s="11" t="n">
        <v>-299</v>
      </c>
      <c r="G86" s="41" t="n">
        <f aca="false">G85+F86</f>
        <v>163.4542</v>
      </c>
      <c r="H86" s="43"/>
      <c r="I86" s="9"/>
      <c r="J86" s="9"/>
      <c r="K86" s="9"/>
      <c r="L86" s="9"/>
      <c r="M86" s="9"/>
      <c r="N86" s="9"/>
    </row>
    <row r="87" customFormat="false" ht="12.75" hidden="false" customHeight="false" outlineLevel="0" collapsed="false">
      <c r="A87" s="27"/>
      <c r="B87" s="1" t="s">
        <v>71</v>
      </c>
      <c r="E87" s="38"/>
      <c r="F87" s="11" t="n">
        <v>-100</v>
      </c>
      <c r="G87" s="41" t="n">
        <f aca="false">G86+F87</f>
        <v>63.4541999999998</v>
      </c>
      <c r="H87" s="9"/>
      <c r="I87" s="9"/>
      <c r="J87" s="9"/>
      <c r="K87" s="9"/>
      <c r="L87" s="9"/>
      <c r="M87" s="9"/>
      <c r="N87" s="9"/>
    </row>
    <row r="88" customFormat="false" ht="12.75" hidden="false" customHeight="false" outlineLevel="0" collapsed="false">
      <c r="A88" s="27"/>
      <c r="B88" s="43"/>
      <c r="C88" s="43"/>
      <c r="D88" s="43"/>
      <c r="E88" s="11"/>
      <c r="F88" s="29"/>
      <c r="G88" s="9"/>
      <c r="H88" s="9"/>
      <c r="I88" s="9"/>
      <c r="J88" s="9"/>
      <c r="K88" s="9"/>
      <c r="L88" s="9"/>
      <c r="M88" s="9"/>
      <c r="N88" s="9"/>
    </row>
    <row r="89" customFormat="false" ht="12.75" hidden="false" customHeight="false" outlineLevel="0" collapsed="false">
      <c r="A89" s="9"/>
      <c r="B89" s="9"/>
      <c r="C89" s="9"/>
      <c r="D89" s="9"/>
      <c r="E89" s="9"/>
      <c r="F89" s="29"/>
      <c r="G89" s="41"/>
      <c r="H89" s="9"/>
      <c r="I89" s="9"/>
      <c r="J89" s="9"/>
      <c r="K89" s="9"/>
      <c r="L89" s="9"/>
      <c r="M89" s="9"/>
      <c r="N89" s="9"/>
    </row>
    <row r="90" customFormat="false" ht="12.75" hidden="false" customHeight="false" outlineLevel="0" collapsed="false">
      <c r="A90" s="42" t="n">
        <v>37210</v>
      </c>
      <c r="B90" s="43" t="s">
        <v>72</v>
      </c>
      <c r="C90" s="43"/>
      <c r="D90" s="43"/>
      <c r="E90" s="11" t="n">
        <v>750</v>
      </c>
      <c r="F90" s="29"/>
      <c r="G90" s="9"/>
      <c r="H90" s="9"/>
      <c r="I90" s="9"/>
      <c r="J90" s="9"/>
      <c r="K90" s="9"/>
      <c r="L90" s="9"/>
      <c r="M90" s="9"/>
      <c r="N90" s="9"/>
    </row>
    <row r="91" customFormat="false" ht="12.75" hidden="false" customHeight="false" outlineLevel="0" collapsed="false">
      <c r="A91" s="42" t="n">
        <v>37225</v>
      </c>
      <c r="B91" s="43" t="s">
        <v>73</v>
      </c>
      <c r="C91" s="43"/>
      <c r="D91" s="43"/>
      <c r="E91" s="11" t="n">
        <v>250</v>
      </c>
      <c r="F91" s="29"/>
      <c r="G91" s="9"/>
      <c r="H91" s="9"/>
      <c r="I91" s="9"/>
      <c r="J91" s="9"/>
      <c r="K91" s="9"/>
      <c r="L91" s="9"/>
      <c r="M91" s="9"/>
      <c r="N91" s="9"/>
    </row>
    <row r="92" customFormat="false" ht="12.75" hidden="false" customHeight="false" outlineLevel="0" collapsed="false">
      <c r="A92" s="42" t="n">
        <v>37225</v>
      </c>
      <c r="B92" s="43" t="s">
        <v>74</v>
      </c>
      <c r="C92" s="43"/>
      <c r="D92" s="43"/>
      <c r="E92" s="11" t="n">
        <v>79</v>
      </c>
      <c r="F92" s="29"/>
      <c r="G92" s="9"/>
      <c r="H92" s="9"/>
      <c r="I92" s="9"/>
      <c r="J92" s="9"/>
      <c r="K92" s="9"/>
      <c r="L92" s="9"/>
      <c r="M92" s="9"/>
      <c r="N92" s="9"/>
    </row>
    <row r="93" customFormat="false" ht="12.75" hidden="false" customHeight="false" outlineLevel="0" collapsed="false">
      <c r="A93" s="42" t="n">
        <v>37225</v>
      </c>
      <c r="B93" s="43" t="s">
        <v>75</v>
      </c>
      <c r="C93" s="43"/>
      <c r="D93" s="43"/>
      <c r="E93" s="11" t="n">
        <v>50</v>
      </c>
      <c r="F93" s="29"/>
      <c r="G93" s="9"/>
      <c r="H93" s="9"/>
      <c r="I93" s="9"/>
      <c r="J93" s="9"/>
      <c r="K93" s="9"/>
      <c r="L93" s="9"/>
      <c r="M93" s="9"/>
      <c r="N93" s="9"/>
    </row>
    <row r="94" customFormat="false" ht="12.75" hidden="false" customHeight="false" outlineLevel="0" collapsed="false">
      <c r="A94" s="42" t="n">
        <v>37225</v>
      </c>
      <c r="B94" s="43" t="s">
        <v>76</v>
      </c>
      <c r="C94" s="43"/>
      <c r="D94" s="43"/>
      <c r="E94" s="11" t="n">
        <v>400</v>
      </c>
      <c r="F94" s="29"/>
      <c r="G94" s="9"/>
      <c r="H94" s="9"/>
      <c r="I94" s="9"/>
      <c r="J94" s="9"/>
      <c r="K94" s="9"/>
      <c r="L94" s="9"/>
      <c r="M94" s="9"/>
      <c r="N94" s="9"/>
    </row>
    <row r="95" customFormat="false" ht="12.75" hidden="false" customHeight="false" outlineLevel="0" collapsed="false">
      <c r="A95" s="42" t="n">
        <v>37225</v>
      </c>
      <c r="B95" s="43" t="s">
        <v>77</v>
      </c>
      <c r="C95" s="43"/>
      <c r="D95" s="43"/>
      <c r="E95" s="11" t="n">
        <v>500</v>
      </c>
      <c r="F95" s="29"/>
      <c r="G95" s="9"/>
      <c r="H95" s="9"/>
      <c r="I95" s="9"/>
      <c r="J95" s="9"/>
      <c r="K95" s="9"/>
      <c r="L95" s="9"/>
      <c r="M95" s="9"/>
      <c r="N95" s="9"/>
    </row>
    <row r="96" customFormat="false" ht="12.75" hidden="false" customHeight="false" outlineLevel="0" collapsed="false">
      <c r="A96" s="9" t="s">
        <v>78</v>
      </c>
      <c r="B96" s="43" t="s">
        <v>79</v>
      </c>
      <c r="C96" s="9"/>
      <c r="D96" s="9"/>
      <c r="E96" s="11" t="n">
        <v>-38</v>
      </c>
      <c r="F96" s="29"/>
      <c r="G96" s="9"/>
      <c r="H96" s="9"/>
      <c r="I96" s="9"/>
      <c r="J96" s="9"/>
      <c r="K96" s="9"/>
      <c r="L96" s="9"/>
      <c r="M96" s="9"/>
      <c r="N96" s="9"/>
    </row>
    <row r="97" customFormat="false" ht="12.75" hidden="false" customHeight="false" outlineLevel="0" collapsed="false">
      <c r="A97" s="9"/>
      <c r="B97" s="43"/>
      <c r="C97" s="9"/>
      <c r="D97" s="9"/>
      <c r="E97" s="9"/>
      <c r="F97" s="29"/>
      <c r="G97" s="9"/>
      <c r="H97" s="9"/>
      <c r="I97" s="9"/>
      <c r="J97" s="9"/>
      <c r="K97" s="9"/>
      <c r="L97" s="9"/>
      <c r="M97" s="9"/>
      <c r="N97" s="9"/>
    </row>
    <row r="98" customFormat="false" ht="12.75" hidden="false" customHeight="false" outlineLevel="0" collapsed="false">
      <c r="A98" s="9"/>
      <c r="B98" s="43" t="s">
        <v>80</v>
      </c>
      <c r="C98" s="9"/>
      <c r="D98" s="9"/>
      <c r="E98" s="9"/>
      <c r="F98" s="29"/>
      <c r="G98" s="9"/>
      <c r="H98" s="9"/>
      <c r="I98" s="9"/>
      <c r="J98" s="9"/>
      <c r="K98" s="9"/>
      <c r="L98" s="9"/>
      <c r="M98" s="9"/>
      <c r="N98" s="9"/>
    </row>
    <row r="100" customFormat="false" ht="12.75" hidden="false" customHeight="false" outlineLevel="0" collapsed="false">
      <c r="A100" s="9"/>
      <c r="B100" s="9"/>
      <c r="C100" s="9"/>
      <c r="D100" s="9"/>
      <c r="E100" s="9"/>
      <c r="F100" s="29"/>
      <c r="G100" s="9"/>
      <c r="H100" s="9"/>
      <c r="I100" s="9"/>
      <c r="J100" s="9"/>
      <c r="K100" s="9"/>
      <c r="L100" s="9"/>
      <c r="M100" s="9"/>
      <c r="N100" s="9"/>
    </row>
    <row r="101" customFormat="false" ht="12.75" hidden="false" customHeight="false" outlineLevel="0" collapsed="false">
      <c r="A101" s="9"/>
      <c r="B101" s="9"/>
      <c r="C101" s="9"/>
      <c r="D101" s="9"/>
      <c r="E101" s="9"/>
      <c r="F101" s="29"/>
      <c r="G101" s="9"/>
      <c r="H101" s="9"/>
      <c r="I101" s="9"/>
      <c r="J101" s="9"/>
      <c r="K101" s="9"/>
      <c r="L101" s="9"/>
      <c r="M101" s="9"/>
      <c r="N101" s="9"/>
    </row>
    <row r="102" customFormat="false" ht="12.75" hidden="false" customHeight="false" outlineLevel="0" collapsed="false">
      <c r="A102" s="9"/>
      <c r="B102" s="9"/>
      <c r="C102" s="9"/>
      <c r="D102" s="9"/>
      <c r="E102" s="9"/>
      <c r="F102" s="29"/>
      <c r="G102" s="9"/>
      <c r="H102" s="9"/>
      <c r="I102" s="9"/>
      <c r="J102" s="9"/>
      <c r="K102" s="9"/>
      <c r="L102" s="9"/>
      <c r="M102" s="9"/>
      <c r="N102" s="9"/>
    </row>
    <row r="103" customFormat="false" ht="12.75" hidden="false" customHeight="false" outlineLevel="0" collapsed="false">
      <c r="A103" s="9"/>
      <c r="B103" s="9"/>
      <c r="C103" s="9"/>
      <c r="D103" s="9"/>
      <c r="E103" s="9"/>
      <c r="F103" s="29"/>
      <c r="G103" s="9"/>
      <c r="H103" s="9"/>
      <c r="I103" s="9"/>
      <c r="J103" s="9"/>
      <c r="K103" s="9"/>
      <c r="L103" s="9"/>
      <c r="M103" s="9"/>
      <c r="N103" s="9"/>
    </row>
    <row r="104" customFormat="false" ht="12.75" hidden="false" customHeight="false" outlineLevel="0" collapsed="false">
      <c r="A104" s="9"/>
      <c r="B104" s="9"/>
      <c r="C104" s="9"/>
      <c r="D104" s="9"/>
      <c r="E104" s="9"/>
      <c r="F104" s="29"/>
      <c r="G104" s="9"/>
      <c r="H104" s="9"/>
      <c r="I104" s="9"/>
      <c r="J104" s="9"/>
      <c r="K104" s="9"/>
      <c r="L104" s="9"/>
      <c r="M104" s="9"/>
      <c r="N104" s="9"/>
    </row>
    <row r="105" customFormat="false" ht="12.75" hidden="false" customHeight="false" outlineLevel="0" collapsed="false">
      <c r="A105" s="9"/>
      <c r="B105" s="9"/>
      <c r="C105" s="9"/>
      <c r="D105" s="9"/>
      <c r="E105" s="9"/>
      <c r="F105" s="29"/>
      <c r="G105" s="9"/>
      <c r="H105" s="9"/>
      <c r="I105" s="9"/>
      <c r="J105" s="9"/>
      <c r="K105" s="9"/>
      <c r="L105" s="9"/>
      <c r="M105" s="9"/>
      <c r="N105" s="9"/>
    </row>
    <row r="106" customFormat="false" ht="12.75" hidden="false" customHeight="false" outlineLevel="0" collapsed="false">
      <c r="A106" s="9"/>
      <c r="B106" s="9"/>
      <c r="C106" s="9"/>
      <c r="D106" s="9"/>
      <c r="E106" s="9"/>
      <c r="F106" s="29"/>
      <c r="G106" s="9"/>
      <c r="H106" s="9"/>
      <c r="I106" s="9"/>
      <c r="J106" s="9"/>
      <c r="K106" s="9"/>
      <c r="L106" s="9"/>
      <c r="M106" s="9"/>
      <c r="N106" s="9"/>
    </row>
    <row r="107" customFormat="false" ht="12.75" hidden="false" customHeight="false" outlineLevel="0" collapsed="false">
      <c r="A107" s="9"/>
      <c r="B107" s="9"/>
      <c r="C107" s="9"/>
      <c r="D107" s="9"/>
      <c r="E107" s="9"/>
      <c r="F107" s="29"/>
      <c r="G107" s="9"/>
      <c r="H107" s="9"/>
      <c r="I107" s="9"/>
      <c r="J107" s="9"/>
      <c r="K107" s="9"/>
      <c r="L107" s="9"/>
      <c r="M107" s="9"/>
      <c r="N107" s="9"/>
    </row>
    <row r="108" customFormat="false" ht="12.75" hidden="false" customHeight="false" outlineLevel="0" collapsed="false">
      <c r="A108" s="9"/>
      <c r="B108" s="9"/>
      <c r="C108" s="9"/>
      <c r="D108" s="9"/>
      <c r="E108" s="9"/>
      <c r="F108" s="29"/>
      <c r="G108" s="9"/>
      <c r="H108" s="9"/>
      <c r="I108" s="9"/>
      <c r="J108" s="9"/>
      <c r="K108" s="9"/>
      <c r="L108" s="9"/>
      <c r="M108" s="9"/>
      <c r="N108" s="9"/>
    </row>
    <row r="109" customFormat="false" ht="12.75" hidden="false" customHeight="false" outlineLevel="0" collapsed="false">
      <c r="A109" s="9"/>
      <c r="B109" s="9"/>
      <c r="C109" s="9"/>
      <c r="D109" s="9"/>
      <c r="E109" s="9"/>
      <c r="F109" s="29"/>
      <c r="G109" s="9"/>
      <c r="H109" s="9"/>
      <c r="I109" s="9"/>
      <c r="J109" s="9"/>
      <c r="K109" s="9"/>
      <c r="L109" s="9"/>
      <c r="M109" s="9"/>
      <c r="N109" s="9"/>
    </row>
    <row r="110" customFormat="false" ht="12.75" hidden="false" customHeight="false" outlineLevel="0" collapsed="false">
      <c r="A110" s="9"/>
      <c r="B110" s="9"/>
      <c r="C110" s="9"/>
      <c r="D110" s="9"/>
      <c r="E110" s="9"/>
      <c r="F110" s="29"/>
      <c r="G110" s="9"/>
      <c r="H110" s="9"/>
      <c r="I110" s="9"/>
      <c r="J110" s="9"/>
      <c r="K110" s="9"/>
      <c r="L110" s="9"/>
      <c r="M110" s="9"/>
      <c r="N110" s="9"/>
    </row>
    <row r="111" customFormat="false" ht="12.75" hidden="false" customHeight="false" outlineLevel="0" collapsed="false">
      <c r="A111" s="9"/>
      <c r="B111" s="9"/>
      <c r="C111" s="9"/>
      <c r="D111" s="9"/>
      <c r="E111" s="9"/>
      <c r="F111" s="29"/>
      <c r="G111" s="9"/>
      <c r="H111" s="9"/>
      <c r="I111" s="9"/>
      <c r="J111" s="9"/>
      <c r="K111" s="9"/>
      <c r="L111" s="9"/>
      <c r="M111" s="9"/>
      <c r="N111" s="9"/>
    </row>
    <row r="112" customFormat="false" ht="12.75" hidden="false" customHeight="false" outlineLevel="0" collapsed="false">
      <c r="A112" s="9"/>
      <c r="B112" s="9"/>
      <c r="C112" s="9"/>
      <c r="D112" s="9"/>
      <c r="E112" s="9"/>
      <c r="F112" s="29"/>
      <c r="G112" s="9"/>
      <c r="H112" s="9"/>
      <c r="I112" s="9"/>
      <c r="J112" s="9"/>
      <c r="K112" s="9"/>
      <c r="L112" s="9"/>
      <c r="M112" s="9"/>
      <c r="N112" s="9"/>
    </row>
    <row r="113" customFormat="false" ht="12.75" hidden="false" customHeight="false" outlineLevel="0" collapsed="false">
      <c r="A113" s="9"/>
      <c r="B113" s="9"/>
      <c r="C113" s="9"/>
      <c r="D113" s="9"/>
      <c r="E113" s="9"/>
      <c r="F113" s="29"/>
      <c r="G113" s="9"/>
      <c r="H113" s="9"/>
      <c r="I113" s="9"/>
      <c r="J113" s="9"/>
      <c r="K113" s="9"/>
      <c r="L113" s="9"/>
      <c r="M113" s="9"/>
      <c r="N113" s="9"/>
    </row>
    <row r="114" customFormat="false" ht="12.75" hidden="false" customHeight="false" outlineLevel="0" collapsed="false">
      <c r="A114" s="9"/>
      <c r="B114" s="9"/>
      <c r="C114" s="9"/>
      <c r="D114" s="9"/>
      <c r="E114" s="9"/>
      <c r="F114" s="29"/>
      <c r="G114" s="9"/>
      <c r="H114" s="9"/>
      <c r="I114" s="9"/>
      <c r="J114" s="9"/>
      <c r="K114" s="9"/>
      <c r="L114" s="9"/>
      <c r="M114" s="9"/>
      <c r="N114" s="9"/>
    </row>
    <row r="115" customFormat="false" ht="12.75" hidden="false" customHeight="false" outlineLevel="0" collapsed="false">
      <c r="A115" s="9"/>
      <c r="B115" s="9"/>
      <c r="C115" s="9"/>
      <c r="D115" s="9"/>
      <c r="E115" s="9"/>
      <c r="F115" s="29"/>
      <c r="G115" s="9"/>
      <c r="H115" s="9"/>
      <c r="I115" s="9"/>
      <c r="J115" s="9"/>
      <c r="K115" s="9"/>
      <c r="L115" s="9"/>
      <c r="M115" s="9"/>
      <c r="N115" s="9"/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29"/>
      <c r="G116" s="9"/>
      <c r="H116" s="9"/>
      <c r="I116" s="9"/>
      <c r="J116" s="9"/>
      <c r="K116" s="9"/>
      <c r="L116" s="9"/>
      <c r="M116" s="9"/>
      <c r="N116" s="9"/>
    </row>
    <row r="117" customFormat="false" ht="12.75" hidden="false" customHeight="false" outlineLevel="0" collapsed="false">
      <c r="A117" s="9"/>
      <c r="B117" s="9"/>
      <c r="C117" s="9"/>
      <c r="D117" s="9"/>
      <c r="E117" s="9"/>
      <c r="F117" s="29"/>
      <c r="G117" s="9"/>
      <c r="H117" s="9"/>
      <c r="I117" s="9"/>
      <c r="J117" s="9"/>
      <c r="K117" s="9"/>
      <c r="L117" s="9"/>
      <c r="M117" s="9"/>
      <c r="N117" s="9"/>
    </row>
    <row r="118" customFormat="false" ht="12.75" hidden="false" customHeight="false" outlineLevel="0" collapsed="false">
      <c r="A118" s="9"/>
      <c r="B118" s="9"/>
      <c r="C118" s="9"/>
      <c r="D118" s="9"/>
      <c r="E118" s="9"/>
      <c r="F118" s="29"/>
      <c r="G118" s="9"/>
      <c r="H118" s="9"/>
      <c r="I118" s="9"/>
      <c r="J118" s="9"/>
      <c r="K118" s="9"/>
      <c r="L118" s="9"/>
      <c r="M118" s="9"/>
      <c r="N118" s="9"/>
    </row>
    <row r="119" customFormat="false" ht="12.75" hidden="false" customHeight="false" outlineLevel="0" collapsed="false">
      <c r="A119" s="9"/>
      <c r="B119" s="9"/>
      <c r="C119" s="9"/>
      <c r="D119" s="9"/>
      <c r="E119" s="9"/>
      <c r="F119" s="29"/>
      <c r="G119" s="9"/>
      <c r="H119" s="9"/>
      <c r="I119" s="9"/>
      <c r="J119" s="9"/>
      <c r="K119" s="9"/>
      <c r="L119" s="9"/>
      <c r="M119" s="9"/>
      <c r="N119" s="9"/>
    </row>
    <row r="120" customFormat="false" ht="12.75" hidden="false" customHeight="false" outlineLevel="0" collapsed="false">
      <c r="A120" s="9"/>
      <c r="B120" s="9"/>
      <c r="C120" s="9"/>
      <c r="D120" s="9"/>
      <c r="E120" s="9"/>
      <c r="F120" s="29"/>
      <c r="G120" s="9"/>
      <c r="H120" s="9"/>
      <c r="I120" s="9"/>
      <c r="J120" s="9"/>
      <c r="K120" s="9"/>
      <c r="L120" s="9"/>
      <c r="M120" s="9"/>
      <c r="N120" s="9"/>
    </row>
    <row r="121" customFormat="false" ht="12.75" hidden="false" customHeight="false" outlineLevel="0" collapsed="false">
      <c r="A121" s="9"/>
      <c r="B121" s="9"/>
      <c r="C121" s="9"/>
      <c r="D121" s="9"/>
      <c r="E121" s="9"/>
      <c r="F121" s="29"/>
      <c r="G121" s="9"/>
      <c r="H121" s="9"/>
      <c r="I121" s="9"/>
      <c r="J121" s="9"/>
      <c r="K121" s="9"/>
      <c r="L121" s="9"/>
      <c r="M121" s="9"/>
      <c r="N121" s="9"/>
    </row>
    <row r="122" customFormat="false" ht="12.75" hidden="false" customHeight="false" outlineLevel="0" collapsed="false">
      <c r="A122" s="9"/>
      <c r="B122" s="9"/>
      <c r="C122" s="9"/>
      <c r="D122" s="9"/>
      <c r="E122" s="9"/>
      <c r="F122" s="29"/>
      <c r="G122" s="9"/>
      <c r="H122" s="9"/>
      <c r="I122" s="9"/>
      <c r="J122" s="9"/>
      <c r="K122" s="9"/>
      <c r="L122" s="9"/>
      <c r="M122" s="9"/>
      <c r="N122" s="9"/>
    </row>
    <row r="123" customFormat="false" ht="12.75" hidden="false" customHeight="false" outlineLevel="0" collapsed="false">
      <c r="A123" s="9"/>
      <c r="B123" s="9"/>
      <c r="C123" s="9"/>
      <c r="D123" s="9"/>
      <c r="E123" s="9"/>
      <c r="F123" s="29"/>
      <c r="G123" s="9" t="s">
        <v>81</v>
      </c>
      <c r="H123" s="9"/>
      <c r="I123" s="9"/>
      <c r="J123" s="9"/>
      <c r="K123" s="9"/>
      <c r="L123" s="9"/>
      <c r="M123" s="9"/>
      <c r="N123" s="9"/>
    </row>
    <row r="124" customFormat="false" ht="12.75" hidden="false" customHeight="false" outlineLevel="0" collapsed="false">
      <c r="A124" s="9"/>
      <c r="B124" s="9"/>
      <c r="C124" s="9"/>
      <c r="D124" s="9"/>
      <c r="F124" s="29"/>
      <c r="G124" s="47" t="s">
        <v>82</v>
      </c>
      <c r="H124" s="48"/>
      <c r="I124" s="48"/>
      <c r="J124" s="48"/>
      <c r="K124" s="48"/>
      <c r="L124" s="48"/>
      <c r="M124" s="48"/>
      <c r="N124" s="48"/>
      <c r="O124" s="48"/>
      <c r="P124" s="49"/>
    </row>
    <row r="125" customFormat="false" ht="12.75" hidden="false" customHeight="false" outlineLevel="0" collapsed="false">
      <c r="A125" s="9"/>
      <c r="B125" s="9"/>
      <c r="C125" s="9"/>
      <c r="D125" s="9"/>
      <c r="E125" s="9"/>
      <c r="F125" s="29"/>
      <c r="G125" s="50"/>
      <c r="H125" s="9"/>
      <c r="I125" s="51" t="s">
        <v>83</v>
      </c>
      <c r="J125" s="51" t="s">
        <v>84</v>
      </c>
      <c r="K125" s="51" t="s">
        <v>85</v>
      </c>
      <c r="L125" s="52" t="s">
        <v>86</v>
      </c>
      <c r="M125" s="52" t="s">
        <v>87</v>
      </c>
      <c r="N125" s="52" t="s">
        <v>88</v>
      </c>
      <c r="O125" s="9"/>
      <c r="P125" s="53"/>
    </row>
    <row r="126" customFormat="false" ht="12.75" hidden="false" customHeight="false" outlineLevel="0" collapsed="false">
      <c r="A126" s="54"/>
      <c r="B126" s="9"/>
      <c r="C126" s="9"/>
      <c r="D126" s="9"/>
      <c r="E126" s="22"/>
      <c r="F126" s="9"/>
      <c r="G126" s="50"/>
      <c r="H126" s="9"/>
      <c r="I126" s="55"/>
      <c r="J126" s="55"/>
      <c r="K126" s="55"/>
      <c r="L126" s="55"/>
      <c r="M126" s="55"/>
      <c r="N126" s="46" t="s">
        <v>89</v>
      </c>
      <c r="O126" s="46" t="s">
        <v>90</v>
      </c>
      <c r="P126" s="56"/>
    </row>
    <row r="127" customFormat="false" ht="12.75" hidden="false" customHeight="false" outlineLevel="0" collapsed="false">
      <c r="A127" s="54"/>
      <c r="B127" s="57"/>
      <c r="C127" s="9"/>
      <c r="D127" s="9"/>
      <c r="E127" s="22"/>
      <c r="F127" s="58"/>
      <c r="G127" s="50"/>
      <c r="H127" s="9"/>
      <c r="I127" s="55"/>
      <c r="J127" s="55"/>
      <c r="K127" s="55"/>
      <c r="L127" s="55"/>
      <c r="M127" s="55"/>
      <c r="N127" s="55"/>
      <c r="O127" s="55"/>
      <c r="P127" s="56"/>
    </row>
    <row r="128" customFormat="false" ht="12.75" hidden="false" customHeight="false" outlineLevel="0" collapsed="false">
      <c r="A128" s="59" t="s">
        <v>91</v>
      </c>
      <c r="B128" s="60"/>
      <c r="C128" s="60"/>
      <c r="D128" s="9"/>
      <c r="E128" s="9"/>
      <c r="F128" s="58"/>
      <c r="G128" s="61" t="s">
        <v>12</v>
      </c>
      <c r="H128" s="9"/>
      <c r="I128" s="55"/>
      <c r="J128" s="55"/>
      <c r="K128" s="55"/>
      <c r="L128" s="55"/>
      <c r="M128" s="55"/>
      <c r="N128" s="55"/>
      <c r="O128" s="62"/>
      <c r="P128" s="56"/>
    </row>
    <row r="129" customFormat="false" ht="12.75" hidden="false" customHeight="false" outlineLevel="0" collapsed="false">
      <c r="A129" s="63" t="s">
        <v>92</v>
      </c>
      <c r="B129" s="11"/>
      <c r="C129" s="53"/>
      <c r="D129" s="9"/>
      <c r="E129" s="9"/>
      <c r="F129" s="58"/>
      <c r="G129" s="64" t="s">
        <v>14</v>
      </c>
      <c r="H129" s="9"/>
      <c r="I129" s="55"/>
      <c r="J129" s="55"/>
      <c r="K129" s="55"/>
      <c r="L129" s="55"/>
      <c r="M129" s="55"/>
      <c r="N129" s="62"/>
      <c r="O129" s="55"/>
      <c r="P129" s="65"/>
    </row>
    <row r="130" customFormat="false" ht="12.75" hidden="false" customHeight="false" outlineLevel="0" collapsed="false">
      <c r="A130" s="59" t="str">
        <f aca="false">A3</f>
        <v>As of November 7, 2001</v>
      </c>
      <c r="B130" s="11"/>
      <c r="C130" s="53"/>
      <c r="D130" s="9"/>
      <c r="E130" s="9"/>
      <c r="F130" s="58"/>
      <c r="G130" s="64" t="s">
        <v>16</v>
      </c>
      <c r="H130" s="9"/>
      <c r="I130" s="55"/>
      <c r="J130" s="55"/>
      <c r="K130" s="55"/>
      <c r="L130" s="55"/>
      <c r="M130" s="55"/>
      <c r="N130" s="55"/>
      <c r="O130" s="55"/>
      <c r="P130" s="56"/>
    </row>
    <row r="131" customFormat="false" ht="12.75" hidden="false" customHeight="false" outlineLevel="0" collapsed="false">
      <c r="A131" s="59"/>
      <c r="B131" s="14"/>
      <c r="C131" s="53"/>
      <c r="D131" s="9"/>
      <c r="E131" s="9"/>
      <c r="F131" s="58"/>
      <c r="G131" s="64" t="s">
        <v>17</v>
      </c>
      <c r="H131" s="9"/>
      <c r="I131" s="55"/>
      <c r="J131" s="55"/>
      <c r="K131" s="55"/>
      <c r="L131" s="55"/>
      <c r="M131" s="55"/>
      <c r="N131" s="55"/>
      <c r="O131" s="55"/>
      <c r="P131" s="56"/>
    </row>
    <row r="132" customFormat="false" ht="12.75" hidden="false" customHeight="false" outlineLevel="0" collapsed="false">
      <c r="A132" s="59"/>
      <c r="B132" s="14"/>
      <c r="C132" s="53"/>
      <c r="D132" s="9"/>
      <c r="E132" s="9"/>
      <c r="F132" s="58"/>
      <c r="G132" s="64" t="s">
        <v>18</v>
      </c>
      <c r="H132" s="9"/>
      <c r="I132" s="55"/>
      <c r="J132" s="55"/>
      <c r="K132" s="55"/>
      <c r="L132" s="55"/>
      <c r="M132" s="55"/>
      <c r="N132" s="55"/>
      <c r="O132" s="55"/>
      <c r="P132" s="66"/>
      <c r="Q132" s="13"/>
    </row>
    <row r="133" customFormat="false" ht="12.75" hidden="false" customHeight="false" outlineLevel="0" collapsed="false">
      <c r="A133" s="67" t="n">
        <f aca="false">53.24+54.47</f>
        <v>107.71</v>
      </c>
      <c r="B133" s="14" t="s">
        <v>93</v>
      </c>
      <c r="C133" s="53"/>
      <c r="D133" s="9"/>
      <c r="E133" s="9"/>
      <c r="F133" s="58"/>
      <c r="G133" s="64" t="s">
        <v>19</v>
      </c>
      <c r="H133" s="9"/>
      <c r="I133" s="55"/>
      <c r="J133" s="55"/>
      <c r="K133" s="55"/>
      <c r="L133" s="55"/>
      <c r="M133" s="55"/>
      <c r="N133" s="55"/>
      <c r="O133" s="55"/>
      <c r="P133" s="56"/>
    </row>
    <row r="134" customFormat="false" ht="12.75" hidden="false" customHeight="false" outlineLevel="0" collapsed="false">
      <c r="A134" s="59"/>
      <c r="B134" s="14"/>
      <c r="C134" s="53"/>
      <c r="D134" s="9"/>
      <c r="E134" s="9"/>
      <c r="F134" s="58"/>
      <c r="G134" s="64" t="s">
        <v>20</v>
      </c>
      <c r="H134" s="9"/>
      <c r="I134" s="55"/>
      <c r="J134" s="55"/>
      <c r="K134" s="55"/>
      <c r="L134" s="55"/>
      <c r="M134" s="55"/>
      <c r="N134" s="55"/>
      <c r="O134" s="55"/>
      <c r="P134" s="56"/>
    </row>
    <row r="135" customFormat="false" ht="12.75" hidden="false" customHeight="false" outlineLevel="0" collapsed="false">
      <c r="A135" s="59" t="n">
        <f aca="false">G35</f>
        <v>-175.6308</v>
      </c>
      <c r="B135" s="14" t="s">
        <v>94</v>
      </c>
      <c r="C135" s="53"/>
      <c r="D135" s="9"/>
      <c r="E135" s="9"/>
      <c r="F135" s="58"/>
      <c r="G135" s="64" t="s">
        <v>22</v>
      </c>
      <c r="H135" s="9"/>
      <c r="I135" s="55"/>
      <c r="J135" s="55"/>
      <c r="K135" s="55"/>
      <c r="L135" s="55"/>
      <c r="M135" s="55"/>
      <c r="N135" s="55"/>
      <c r="O135" s="55"/>
      <c r="P135" s="56"/>
    </row>
    <row r="136" customFormat="false" ht="12.75" hidden="false" customHeight="false" outlineLevel="0" collapsed="false">
      <c r="A136" s="59"/>
      <c r="B136" s="14"/>
      <c r="C136" s="53"/>
      <c r="D136" s="9"/>
      <c r="E136" s="9"/>
      <c r="F136" s="58"/>
      <c r="G136" s="64" t="s">
        <v>24</v>
      </c>
      <c r="H136" s="9"/>
      <c r="I136" s="55"/>
      <c r="J136" s="55"/>
      <c r="K136" s="55"/>
      <c r="L136" s="55"/>
      <c r="M136" s="55"/>
      <c r="N136" s="55"/>
      <c r="O136" s="55"/>
      <c r="P136" s="56"/>
    </row>
    <row r="137" customFormat="false" ht="12.75" hidden="false" customHeight="false" outlineLevel="0" collapsed="false">
      <c r="A137" s="59"/>
      <c r="B137" s="14"/>
      <c r="C137" s="53"/>
      <c r="D137" s="9"/>
      <c r="E137" s="9"/>
      <c r="F137" s="58"/>
      <c r="G137" s="64" t="s">
        <v>26</v>
      </c>
      <c r="H137" s="9"/>
      <c r="I137" s="55"/>
      <c r="J137" s="55"/>
      <c r="K137" s="55"/>
      <c r="L137" s="55"/>
      <c r="M137" s="55"/>
      <c r="N137" s="62"/>
      <c r="O137" s="55"/>
      <c r="P137" s="56"/>
    </row>
    <row r="138" customFormat="false" ht="12.75" hidden="false" customHeight="false" outlineLevel="0" collapsed="false">
      <c r="A138" s="59"/>
      <c r="B138" s="14"/>
      <c r="C138" s="53"/>
      <c r="D138" s="9"/>
      <c r="E138" s="9"/>
      <c r="F138" s="58"/>
      <c r="G138" s="64" t="s">
        <v>28</v>
      </c>
      <c r="H138" s="9"/>
      <c r="I138" s="55"/>
      <c r="J138" s="55"/>
      <c r="K138" s="55"/>
      <c r="L138" s="55"/>
      <c r="M138" s="55"/>
      <c r="N138" s="55"/>
      <c r="O138" s="55"/>
      <c r="P138" s="56"/>
    </row>
    <row r="139" customFormat="false" ht="12.75" hidden="false" customHeight="false" outlineLevel="0" collapsed="false">
      <c r="A139" s="59" t="n">
        <f aca="false">K154</f>
        <v>0</v>
      </c>
      <c r="B139" s="14" t="s">
        <v>95</v>
      </c>
      <c r="C139" s="53"/>
      <c r="D139" s="41"/>
      <c r="E139" s="9"/>
      <c r="F139" s="58"/>
      <c r="G139" s="64" t="s">
        <v>30</v>
      </c>
      <c r="H139" s="9"/>
      <c r="I139" s="55"/>
      <c r="J139" s="55"/>
      <c r="K139" s="55"/>
      <c r="L139" s="55"/>
      <c r="M139" s="55"/>
      <c r="N139" s="62"/>
      <c r="O139" s="55"/>
      <c r="P139" s="56"/>
    </row>
    <row r="140" customFormat="false" ht="12.75" hidden="false" customHeight="false" outlineLevel="0" collapsed="false">
      <c r="A140" s="59"/>
      <c r="B140" s="14"/>
      <c r="C140" s="53"/>
      <c r="D140" s="9"/>
      <c r="E140" s="9"/>
      <c r="F140" s="58"/>
      <c r="G140" s="64" t="s">
        <v>31</v>
      </c>
      <c r="H140" s="9"/>
      <c r="I140" s="55"/>
      <c r="J140" s="55"/>
      <c r="K140" s="55"/>
      <c r="L140" s="55"/>
      <c r="M140" s="55"/>
      <c r="N140" s="55"/>
      <c r="O140" s="55"/>
      <c r="P140" s="56"/>
    </row>
    <row r="141" customFormat="false" ht="12.75" hidden="false" customHeight="false" outlineLevel="0" collapsed="false">
      <c r="A141" s="59"/>
      <c r="B141" s="14"/>
      <c r="C141" s="53"/>
      <c r="D141" s="9"/>
      <c r="E141" s="9"/>
      <c r="F141" s="58"/>
      <c r="G141" s="64" t="s">
        <v>32</v>
      </c>
      <c r="H141" s="9"/>
      <c r="I141" s="55"/>
      <c r="J141" s="55"/>
      <c r="K141" s="55"/>
      <c r="L141" s="55"/>
      <c r="M141" s="55"/>
      <c r="N141" s="55"/>
      <c r="O141" s="55"/>
      <c r="P141" s="56"/>
    </row>
    <row r="142" customFormat="false" ht="12.75" hidden="false" customHeight="false" outlineLevel="0" collapsed="false">
      <c r="A142" s="68"/>
      <c r="B142" s="9" t="s">
        <v>96</v>
      </c>
      <c r="C142" s="53"/>
      <c r="D142" s="14"/>
      <c r="E142" s="9"/>
      <c r="F142" s="58"/>
      <c r="G142" s="64" t="s">
        <v>33</v>
      </c>
      <c r="H142" s="9"/>
      <c r="I142" s="55"/>
      <c r="J142" s="55"/>
      <c r="K142" s="55"/>
      <c r="L142" s="55"/>
      <c r="M142" s="55"/>
      <c r="N142" s="55"/>
      <c r="O142" s="55"/>
      <c r="P142" s="56"/>
    </row>
    <row r="143" customFormat="false" ht="12.75" hidden="false" customHeight="false" outlineLevel="0" collapsed="false">
      <c r="A143" s="59"/>
      <c r="B143" s="14"/>
      <c r="C143" s="53"/>
      <c r="D143" s="9"/>
      <c r="E143" s="9"/>
      <c r="F143" s="58"/>
      <c r="G143" s="64" t="s">
        <v>34</v>
      </c>
      <c r="H143" s="9"/>
      <c r="I143" s="55"/>
      <c r="J143" s="55"/>
      <c r="K143" s="55"/>
      <c r="L143" s="55"/>
      <c r="M143" s="55"/>
      <c r="N143" s="55"/>
      <c r="O143" s="55"/>
      <c r="P143" s="56"/>
    </row>
    <row r="144" customFormat="false" ht="12.75" hidden="false" customHeight="false" outlineLevel="0" collapsed="false">
      <c r="A144" s="69" t="n">
        <f aca="false">SUM(A133:A143)</f>
        <v>-67.9208</v>
      </c>
      <c r="B144" s="14" t="s">
        <v>97</v>
      </c>
      <c r="C144" s="53"/>
      <c r="D144" s="9"/>
      <c r="E144" s="9"/>
      <c r="F144" s="58"/>
      <c r="G144" s="64" t="s">
        <v>35</v>
      </c>
      <c r="H144" s="9"/>
      <c r="I144" s="55"/>
      <c r="J144" s="55"/>
      <c r="K144" s="55"/>
      <c r="L144" s="55"/>
      <c r="M144" s="55"/>
      <c r="N144" s="55"/>
      <c r="O144" s="55"/>
      <c r="P144" s="56"/>
    </row>
    <row r="145" customFormat="false" ht="12.75" hidden="false" customHeight="false" outlineLevel="0" collapsed="false">
      <c r="A145" s="70"/>
      <c r="B145" s="71"/>
      <c r="C145" s="72"/>
      <c r="D145" s="9"/>
      <c r="E145" s="9"/>
      <c r="F145" s="58"/>
      <c r="G145" s="64" t="s">
        <v>36</v>
      </c>
      <c r="H145" s="9"/>
      <c r="I145" s="55"/>
      <c r="J145" s="55"/>
      <c r="K145" s="55"/>
      <c r="L145" s="55"/>
      <c r="M145" s="55"/>
      <c r="N145" s="55"/>
      <c r="O145" s="55"/>
      <c r="P145" s="56"/>
    </row>
    <row r="146" customFormat="false" ht="12.75" hidden="false" customHeight="false" outlineLevel="0" collapsed="false">
      <c r="A146" s="59"/>
      <c r="B146" s="14"/>
      <c r="C146" s="53"/>
      <c r="D146" s="9"/>
      <c r="E146" s="9"/>
      <c r="F146" s="58"/>
      <c r="G146" s="64" t="s">
        <v>37</v>
      </c>
      <c r="H146" s="9"/>
      <c r="I146" s="55"/>
      <c r="J146" s="55"/>
      <c r="K146" s="55"/>
      <c r="L146" s="55"/>
      <c r="M146" s="55"/>
      <c r="N146" s="55"/>
      <c r="O146" s="55"/>
      <c r="P146" s="56"/>
    </row>
    <row r="147" customFormat="false" ht="12.75" hidden="false" customHeight="false" outlineLevel="0" collapsed="false">
      <c r="A147" s="67" t="n">
        <v>676.2</v>
      </c>
      <c r="B147" s="14" t="s">
        <v>98</v>
      </c>
      <c r="C147" s="53"/>
      <c r="D147" s="9"/>
      <c r="E147" s="9"/>
      <c r="F147" s="58"/>
      <c r="G147" s="64" t="s">
        <v>38</v>
      </c>
      <c r="H147" s="9"/>
      <c r="I147" s="55"/>
      <c r="J147" s="55"/>
      <c r="K147" s="55"/>
      <c r="L147" s="55"/>
      <c r="M147" s="55"/>
      <c r="N147" s="55"/>
      <c r="O147" s="55"/>
      <c r="P147" s="56"/>
    </row>
    <row r="148" customFormat="false" ht="12.75" hidden="false" customHeight="false" outlineLevel="0" collapsed="false">
      <c r="A148" s="59" t="n">
        <f aca="false">-A142</f>
        <v>-0</v>
      </c>
      <c r="B148" s="14" t="s">
        <v>99</v>
      </c>
      <c r="C148" s="53"/>
      <c r="D148" s="9"/>
      <c r="E148" s="9"/>
      <c r="F148" s="58"/>
      <c r="G148" s="64" t="s">
        <v>39</v>
      </c>
      <c r="H148" s="9"/>
      <c r="I148" s="55"/>
      <c r="J148" s="55"/>
      <c r="K148" s="55"/>
      <c r="L148" s="55"/>
      <c r="M148" s="55"/>
      <c r="N148" s="55"/>
      <c r="O148" s="55"/>
      <c r="P148" s="56"/>
    </row>
    <row r="149" customFormat="false" ht="12.75" hidden="false" customHeight="false" outlineLevel="0" collapsed="false">
      <c r="A149" s="59"/>
      <c r="B149" s="14" t="s">
        <v>100</v>
      </c>
      <c r="C149" s="53"/>
      <c r="D149" s="9"/>
      <c r="E149" s="9"/>
      <c r="F149" s="58"/>
      <c r="G149" s="64" t="s">
        <v>40</v>
      </c>
      <c r="H149" s="9"/>
      <c r="I149" s="73"/>
      <c r="J149" s="73"/>
      <c r="K149" s="73"/>
      <c r="L149" s="73"/>
      <c r="M149" s="73"/>
      <c r="N149" s="73"/>
      <c r="O149" s="73"/>
      <c r="P149" s="56"/>
    </row>
    <row r="150" customFormat="false" ht="12.75" hidden="false" customHeight="false" outlineLevel="0" collapsed="false">
      <c r="A150" s="59"/>
      <c r="B150" s="14"/>
      <c r="C150" s="53"/>
      <c r="D150" s="9"/>
      <c r="E150" s="9"/>
      <c r="F150" s="29"/>
      <c r="G150" s="50"/>
      <c r="H150" s="9"/>
      <c r="I150" s="9"/>
      <c r="J150" s="9"/>
      <c r="K150" s="9"/>
      <c r="L150" s="9"/>
      <c r="M150" s="9"/>
      <c r="N150" s="9"/>
      <c r="O150" s="9"/>
      <c r="P150" s="53"/>
    </row>
    <row r="151" customFormat="false" ht="12.75" hidden="false" customHeight="false" outlineLevel="0" collapsed="false">
      <c r="A151" s="69" t="n">
        <f aca="false">SUM(A147:A150)</f>
        <v>676.2</v>
      </c>
      <c r="B151" s="14" t="s">
        <v>101</v>
      </c>
      <c r="C151" s="53"/>
      <c r="D151" s="9"/>
      <c r="E151" s="9"/>
      <c r="F151" s="9"/>
      <c r="G151" s="50"/>
      <c r="H151" s="9"/>
      <c r="I151" s="9" t="n">
        <f aca="false">SUM(I126:I149)</f>
        <v>0</v>
      </c>
      <c r="J151" s="9" t="n">
        <f aca="false">SUM(J126:J149)</f>
        <v>0</v>
      </c>
      <c r="K151" s="9" t="n">
        <f aca="false">SUM(K126:K149)</f>
        <v>0</v>
      </c>
      <c r="L151" s="9" t="n">
        <f aca="false">SUM(L126:L149)</f>
        <v>0</v>
      </c>
      <c r="M151" s="9" t="n">
        <f aca="false">SUM(M126:M149)</f>
        <v>0</v>
      </c>
      <c r="N151" s="9" t="n">
        <f aca="false">SUM(N126:N149)</f>
        <v>0</v>
      </c>
      <c r="O151" s="9" t="n">
        <f aca="false">SUM(O126:O149)</f>
        <v>0</v>
      </c>
      <c r="P151" s="53"/>
    </row>
    <row r="152" customFormat="false" ht="12.75" hidden="false" customHeight="false" outlineLevel="0" collapsed="false">
      <c r="A152" s="59"/>
      <c r="B152" s="14"/>
      <c r="C152" s="53"/>
      <c r="D152" s="9"/>
      <c r="E152" s="9"/>
      <c r="F152" s="9"/>
      <c r="G152" s="50"/>
      <c r="H152" s="9"/>
      <c r="I152" s="9"/>
      <c r="J152" s="9"/>
      <c r="K152" s="9"/>
      <c r="L152" s="9"/>
      <c r="M152" s="9"/>
      <c r="N152" s="9"/>
      <c r="O152" s="9"/>
      <c r="P152" s="53"/>
    </row>
    <row r="153" customFormat="false" ht="12.75" hidden="false" customHeight="false" outlineLevel="0" collapsed="false">
      <c r="A153" s="70"/>
      <c r="B153" s="71"/>
      <c r="C153" s="72"/>
      <c r="D153" s="9"/>
      <c r="E153" s="9"/>
      <c r="F153" s="9"/>
      <c r="G153" s="50"/>
      <c r="H153" s="9"/>
      <c r="I153" s="9"/>
      <c r="J153" s="9"/>
      <c r="K153" s="9"/>
      <c r="L153" s="9"/>
      <c r="M153" s="9"/>
      <c r="N153" s="9"/>
      <c r="O153" s="9"/>
      <c r="P153" s="53"/>
    </row>
    <row r="154" customFormat="false" ht="12.75" hidden="false" customHeight="false" outlineLevel="0" collapsed="false">
      <c r="A154" s="59" t="n">
        <f aca="false">A133+A147</f>
        <v>783.91</v>
      </c>
      <c r="B154" s="14" t="s">
        <v>102</v>
      </c>
      <c r="C154" s="53"/>
      <c r="D154" s="9"/>
      <c r="E154" s="9"/>
      <c r="F154" s="9"/>
      <c r="G154" s="50"/>
      <c r="H154" s="9"/>
      <c r="I154" s="9" t="s">
        <v>103</v>
      </c>
      <c r="J154" s="9"/>
      <c r="K154" s="44" t="n">
        <f aca="false">J151-L151-M151+N151+O151</f>
        <v>0</v>
      </c>
      <c r="L154" s="9"/>
      <c r="M154" s="9"/>
      <c r="N154" s="9"/>
      <c r="O154" s="9"/>
      <c r="P154" s="53"/>
    </row>
    <row r="155" customFormat="false" ht="12.75" hidden="false" customHeight="false" outlineLevel="0" collapsed="false">
      <c r="A155" s="74" t="n">
        <f aca="false">A144+A151</f>
        <v>608.2792</v>
      </c>
      <c r="B155" s="75" t="s">
        <v>104</v>
      </c>
      <c r="C155" s="76"/>
      <c r="D155" s="9"/>
      <c r="E155" s="9"/>
      <c r="F155" s="9"/>
      <c r="G155" s="50"/>
      <c r="H155" s="9"/>
      <c r="I155" s="9"/>
      <c r="J155" s="9"/>
      <c r="K155" s="44"/>
      <c r="L155" s="9"/>
      <c r="M155" s="9"/>
      <c r="N155" s="9"/>
      <c r="O155" s="9"/>
      <c r="P155" s="53"/>
    </row>
    <row r="156" customFormat="false" ht="12.75" hidden="false" customHeight="false" outlineLevel="0" collapsed="false">
      <c r="A156" s="9"/>
      <c r="B156" s="9"/>
      <c r="C156" s="9"/>
      <c r="D156" s="9"/>
      <c r="E156" s="9"/>
      <c r="F156" s="9"/>
      <c r="G156" s="50"/>
      <c r="H156" s="9"/>
      <c r="I156" s="9" t="s">
        <v>89</v>
      </c>
      <c r="J156" s="9"/>
      <c r="K156" s="44" t="n">
        <f aca="false">-L151+N151</f>
        <v>0</v>
      </c>
      <c r="L156" s="9"/>
      <c r="M156" s="9"/>
      <c r="N156" s="9"/>
      <c r="O156" s="9"/>
      <c r="P156" s="53"/>
    </row>
    <row r="157" customFormat="false" ht="12.75" hidden="false" customHeight="false" outlineLevel="0" collapsed="false">
      <c r="A157" s="9"/>
      <c r="B157" s="9"/>
      <c r="C157" s="9"/>
      <c r="D157" s="9"/>
      <c r="E157" s="9"/>
      <c r="F157" s="9"/>
      <c r="G157" s="50"/>
      <c r="H157" s="9"/>
      <c r="I157" s="9" t="s">
        <v>90</v>
      </c>
      <c r="J157" s="9"/>
      <c r="K157" s="77" t="n">
        <f aca="false">J151-M151+O151</f>
        <v>0</v>
      </c>
      <c r="L157" s="9"/>
      <c r="M157" s="9"/>
      <c r="N157" s="9"/>
      <c r="O157" s="9"/>
      <c r="P157" s="53"/>
    </row>
    <row r="158" customFormat="false" ht="12.75" hidden="false" customHeight="false" outlineLevel="0" collapsed="false">
      <c r="A158" s="9"/>
      <c r="B158" s="9"/>
      <c r="C158" s="41"/>
      <c r="D158" s="9"/>
      <c r="E158" s="9"/>
      <c r="F158" s="9"/>
      <c r="G158" s="50"/>
      <c r="H158" s="9"/>
      <c r="I158" s="9"/>
      <c r="J158" s="9"/>
      <c r="K158" s="44" t="n">
        <f aca="false">SUM(K156:K157)</f>
        <v>0</v>
      </c>
      <c r="L158" s="9"/>
      <c r="M158" s="9"/>
      <c r="N158" s="9"/>
      <c r="O158" s="9"/>
      <c r="P158" s="53"/>
    </row>
    <row r="159" customFormat="false" ht="12.75" hidden="false" customHeight="false" outlineLevel="0" collapsed="false">
      <c r="A159" s="9"/>
      <c r="B159" s="9"/>
      <c r="C159" s="9"/>
      <c r="D159" s="9"/>
      <c r="E159" s="9"/>
      <c r="F159" s="9"/>
      <c r="G159" s="78"/>
      <c r="H159" s="60"/>
      <c r="I159" s="60"/>
      <c r="J159" s="60"/>
      <c r="K159" s="60"/>
      <c r="L159" s="60"/>
      <c r="M159" s="60"/>
      <c r="N159" s="60"/>
      <c r="O159" s="60"/>
      <c r="P159" s="76"/>
    </row>
    <row r="160" customFormat="false" ht="12.75" hidden="false" customHeight="false" outlineLevel="0" collapsed="false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customFormat="false" ht="12.75" hidden="false" customHeight="false" outlineLevel="0" collapsed="false">
      <c r="F161" s="9"/>
      <c r="G161" s="9" t="s">
        <v>105</v>
      </c>
      <c r="H161" s="9"/>
      <c r="I161" s="79"/>
      <c r="J161" s="80" t="s">
        <v>89</v>
      </c>
      <c r="K161" s="80" t="s">
        <v>90</v>
      </c>
      <c r="L161" s="81" t="s">
        <v>106</v>
      </c>
      <c r="M161" s="82"/>
      <c r="N161" s="9"/>
    </row>
    <row r="162" customFormat="false" ht="12.75" hidden="false" customHeight="false" outlineLevel="0" collapsed="false">
      <c r="F162" s="9"/>
      <c r="G162" s="9"/>
      <c r="H162" s="9"/>
      <c r="I162" s="83" t="s">
        <v>107</v>
      </c>
      <c r="J162" s="84" t="n">
        <v>391.186</v>
      </c>
      <c r="K162" s="84" t="n">
        <v>-510.229</v>
      </c>
      <c r="L162" s="84" t="n">
        <v>-16.1565</v>
      </c>
      <c r="M162" s="85" t="n">
        <f aca="false">SUM(J162:L162)</f>
        <v>-135.1995</v>
      </c>
      <c r="N162" s="9"/>
    </row>
    <row r="163" customFormat="false" ht="12.75" hidden="false" customHeight="false" outlineLevel="0" collapsed="false">
      <c r="F163" s="9"/>
      <c r="G163" s="9"/>
      <c r="H163" s="9"/>
      <c r="I163" s="83" t="s">
        <v>108</v>
      </c>
      <c r="J163" s="84"/>
      <c r="K163" s="84" t="n">
        <v>67.2</v>
      </c>
      <c r="L163" s="84"/>
      <c r="M163" s="85"/>
      <c r="N163" s="9"/>
    </row>
    <row r="164" customFormat="false" ht="12.75" hidden="false" customHeight="false" outlineLevel="0" collapsed="false">
      <c r="F164" s="9"/>
      <c r="G164" s="9"/>
      <c r="H164" s="9"/>
      <c r="I164" s="83" t="s">
        <v>109</v>
      </c>
      <c r="J164" s="84"/>
      <c r="K164" s="17" t="n">
        <f aca="false">-L164</f>
        <v>-16.1565</v>
      </c>
      <c r="L164" s="17" t="n">
        <f aca="false">-L162</f>
        <v>16.1565</v>
      </c>
      <c r="M164" s="85" t="n">
        <f aca="false">SUM(J164:L164)</f>
        <v>0</v>
      </c>
      <c r="N164" s="9"/>
    </row>
    <row r="165" customFormat="false" ht="12.75" hidden="false" customHeight="false" outlineLevel="0" collapsed="false">
      <c r="F165" s="9"/>
      <c r="G165" s="9"/>
      <c r="H165" s="9"/>
      <c r="I165" s="83"/>
      <c r="J165" s="86" t="n">
        <v>-391.1</v>
      </c>
      <c r="K165" s="87" t="n">
        <f aca="false">-J165</f>
        <v>391.1</v>
      </c>
      <c r="L165" s="87"/>
      <c r="M165" s="85" t="n">
        <f aca="false">SUM(J165:L165)</f>
        <v>0</v>
      </c>
      <c r="N165" s="9"/>
    </row>
    <row r="166" customFormat="false" ht="12.75" hidden="false" customHeight="false" outlineLevel="0" collapsed="false">
      <c r="F166" s="9"/>
      <c r="G166" s="9"/>
      <c r="H166" s="9"/>
      <c r="I166" s="83"/>
      <c r="J166" s="17" t="n">
        <f aca="false">SUM(J162:J165)</f>
        <v>0.0859999999999559</v>
      </c>
      <c r="K166" s="17" t="n">
        <f aca="false">SUM(K162:K165)</f>
        <v>-68.0855</v>
      </c>
      <c r="L166" s="17" t="n">
        <f aca="false">SUM(L162:L165)</f>
        <v>0</v>
      </c>
      <c r="M166" s="85" t="n">
        <f aca="false">SUM(J166:L166)</f>
        <v>-67.9995</v>
      </c>
      <c r="N166" s="9"/>
    </row>
    <row r="167" customFormat="false" ht="12.75" hidden="false" customHeight="false" outlineLevel="0" collapsed="false">
      <c r="F167" s="9"/>
      <c r="G167" s="9"/>
      <c r="H167" s="9"/>
      <c r="I167" s="83" t="s">
        <v>110</v>
      </c>
      <c r="J167" s="84"/>
      <c r="K167" s="84"/>
      <c r="L167" s="84"/>
      <c r="M167" s="85" t="n">
        <f aca="false">SUM(J167:L167)</f>
        <v>0</v>
      </c>
      <c r="N167" s="9"/>
    </row>
    <row r="168" customFormat="false" ht="12.75" hidden="false" customHeight="false" outlineLevel="0" collapsed="false">
      <c r="F168" s="9"/>
      <c r="G168" s="9"/>
      <c r="H168" s="9"/>
      <c r="I168" s="83" t="s">
        <v>111</v>
      </c>
      <c r="J168" s="86" t="n">
        <f aca="false">K156</f>
        <v>0</v>
      </c>
      <c r="K168" s="86" t="n">
        <f aca="false">K157</f>
        <v>0</v>
      </c>
      <c r="L168" s="86"/>
      <c r="M168" s="85" t="n">
        <f aca="false">SUM(J168:L168)</f>
        <v>0</v>
      </c>
      <c r="N168" s="9"/>
    </row>
    <row r="169" customFormat="false" ht="12.75" hidden="false" customHeight="false" outlineLevel="0" collapsed="false">
      <c r="F169" s="43"/>
      <c r="G169" s="9"/>
      <c r="H169" s="9"/>
      <c r="I169" s="88"/>
      <c r="J169" s="17" t="n">
        <f aca="false">SUM(J166:J168)</f>
        <v>0.0859999999999559</v>
      </c>
      <c r="K169" s="17" t="n">
        <f aca="false">SUM(K166:K168)</f>
        <v>-68.0855</v>
      </c>
      <c r="L169" s="17" t="n">
        <f aca="false">SUM(L166:L168)</f>
        <v>0</v>
      </c>
      <c r="M169" s="85" t="n">
        <f aca="false">SUM(J169:L169)</f>
        <v>-67.9995</v>
      </c>
      <c r="N169" s="9"/>
    </row>
    <row r="170" customFormat="false" ht="12.75" hidden="false" customHeight="false" outlineLevel="0" collapsed="false">
      <c r="F170" s="43"/>
      <c r="G170" s="9"/>
      <c r="H170" s="9"/>
      <c r="I170" s="88" t="s">
        <v>112</v>
      </c>
      <c r="J170" s="32"/>
      <c r="K170" s="32"/>
      <c r="L170" s="17"/>
      <c r="M170" s="85" t="n">
        <f aca="false">SUM(J170:L170)</f>
        <v>0</v>
      </c>
      <c r="N170" s="9"/>
    </row>
    <row r="171" customFormat="false" ht="12.75" hidden="false" customHeight="false" outlineLevel="0" collapsed="false">
      <c r="F171" s="9"/>
      <c r="G171" s="9"/>
      <c r="H171" s="9"/>
      <c r="I171" s="88"/>
      <c r="J171" s="89" t="n">
        <f aca="false">SUM(J169:J170)</f>
        <v>0.0859999999999559</v>
      </c>
      <c r="K171" s="89" t="n">
        <f aca="false">SUM(K169:K170)</f>
        <v>-68.0855</v>
      </c>
      <c r="L171" s="89" t="n">
        <f aca="false">SUM(L169:L170)</f>
        <v>0</v>
      </c>
      <c r="M171" s="85" t="n">
        <f aca="false">SUM(J171:L171)</f>
        <v>-67.9995</v>
      </c>
      <c r="N171" s="9"/>
    </row>
    <row r="172" customFormat="false" ht="12.75" hidden="false" customHeight="false" outlineLevel="0" collapsed="false">
      <c r="F172" s="9"/>
      <c r="G172" s="9"/>
      <c r="I172" s="88" t="s">
        <v>113</v>
      </c>
      <c r="J172" s="90"/>
      <c r="K172" s="90"/>
      <c r="L172" s="91"/>
      <c r="M172" s="85" t="n">
        <f aca="false">SUM(J172:L172)</f>
        <v>0</v>
      </c>
      <c r="N172" s="9"/>
    </row>
    <row r="173" customFormat="false" ht="12.75" hidden="false" customHeight="false" outlineLevel="0" collapsed="false">
      <c r="F173" s="9"/>
      <c r="G173" s="9"/>
      <c r="I173" s="88"/>
      <c r="J173" s="89" t="n">
        <f aca="false">SUM(J171:J172)</f>
        <v>0.0859999999999559</v>
      </c>
      <c r="K173" s="89" t="n">
        <f aca="false">SUM(K171:K172)</f>
        <v>-68.0855</v>
      </c>
      <c r="L173" s="89" t="n">
        <f aca="false">SUM(L171:L172)</f>
        <v>0</v>
      </c>
      <c r="M173" s="85" t="n">
        <f aca="false">SUM(J173:L173)</f>
        <v>-67.9995</v>
      </c>
      <c r="N173" s="9"/>
    </row>
    <row r="174" customFormat="false" ht="12.75" hidden="false" customHeight="false" outlineLevel="0" collapsed="false">
      <c r="F174" s="9"/>
      <c r="G174" s="9"/>
      <c r="I174" s="88"/>
      <c r="J174" s="92"/>
      <c r="K174" s="87"/>
      <c r="L174" s="92"/>
      <c r="M174" s="93"/>
    </row>
    <row r="175" customFormat="false" ht="12.75" hidden="false" customHeight="false" outlineLevel="0" collapsed="false">
      <c r="F175" s="9"/>
      <c r="G175" s="9"/>
      <c r="I175" s="88"/>
      <c r="J175" s="89" t="n">
        <f aca="false">SUM(J173:J174)</f>
        <v>0.0859999999999559</v>
      </c>
      <c r="K175" s="89" t="n">
        <f aca="false">SUM(K173:K174)</f>
        <v>-68.0855</v>
      </c>
      <c r="L175" s="58"/>
      <c r="M175" s="85" t="n">
        <f aca="false">SUM(J175:L175)</f>
        <v>-67.9995</v>
      </c>
    </row>
    <row r="176" customFormat="false" ht="12.75" hidden="false" customHeight="false" outlineLevel="0" collapsed="false">
      <c r="F176" s="9"/>
      <c r="G176" s="9"/>
      <c r="I176" s="88"/>
      <c r="J176" s="58"/>
      <c r="K176" s="58"/>
      <c r="L176" s="58"/>
      <c r="M176" s="94"/>
    </row>
    <row r="177" customFormat="false" ht="12.75" hidden="false" customHeight="false" outlineLevel="0" collapsed="false">
      <c r="F177" s="9"/>
      <c r="G177" s="9"/>
      <c r="I177" s="88"/>
      <c r="J177" s="58"/>
      <c r="K177" s="58"/>
      <c r="L177" s="58"/>
      <c r="M177" s="94"/>
    </row>
    <row r="178" customFormat="false" ht="12.75" hidden="false" customHeight="false" outlineLevel="0" collapsed="false">
      <c r="F178" s="9"/>
      <c r="I178" s="88"/>
      <c r="J178" s="58"/>
      <c r="K178" s="58"/>
      <c r="L178" s="58"/>
      <c r="M178" s="94"/>
    </row>
    <row r="179" customFormat="false" ht="12.75" hidden="false" customHeight="false" outlineLevel="0" collapsed="false">
      <c r="F179" s="9"/>
      <c r="I179" s="88"/>
      <c r="J179" s="58"/>
      <c r="K179" s="58"/>
      <c r="L179" s="58"/>
      <c r="M179" s="85"/>
    </row>
    <row r="180" customFormat="false" ht="12.75" hidden="false" customHeight="false" outlineLevel="0" collapsed="false">
      <c r="A180" s="9"/>
      <c r="B180" s="9"/>
      <c r="C180" s="9"/>
      <c r="D180" s="9"/>
      <c r="E180" s="9"/>
      <c r="F180" s="9"/>
    </row>
    <row r="181" customFormat="false" ht="12.75" hidden="false" customHeight="false" outlineLevel="0" collapsed="false">
      <c r="A181" s="9"/>
      <c r="B181" s="9"/>
      <c r="C181" s="9"/>
      <c r="D181" s="9"/>
      <c r="E181" s="9"/>
      <c r="F181" s="9"/>
    </row>
  </sheetData>
  <printOptions headings="false" gridLines="false" gridLinesSet="true" horizontalCentered="tru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0.41"/>
    <col collapsed="false" customWidth="true" hidden="false" outlineLevel="0" max="4" min="4" style="0" width="16.99"/>
    <col collapsed="false" customWidth="true" hidden="false" outlineLevel="0" max="5" min="5" style="0" width="16.7"/>
  </cols>
  <sheetData>
    <row r="1" customFormat="false" ht="12.75" hidden="false" customHeight="false" outlineLevel="0" collapsed="false">
      <c r="A1" s="10" t="str">
        <f aca="false">Projection!A1</f>
        <v>Short-Term Liquidity Position </v>
      </c>
    </row>
    <row r="2" customFormat="false" ht="12.75" hidden="false" customHeight="false" outlineLevel="0" collapsed="false">
      <c r="A2" s="10" t="str">
        <f aca="false">Projection!A2</f>
        <v>Enron Corp</v>
      </c>
    </row>
    <row r="3" customFormat="false" ht="12.75" hidden="false" customHeight="false" outlineLevel="0" collapsed="false">
      <c r="A3" s="10" t="str">
        <f aca="false">Projection!A3</f>
        <v>As of November 7, 2001</v>
      </c>
    </row>
    <row r="5" customFormat="false" ht="12.75" hidden="false" customHeight="false" outlineLevel="0" collapsed="false">
      <c r="A5" s="0" t="s">
        <v>114</v>
      </c>
    </row>
    <row r="6" customFormat="false" ht="12.75" hidden="false" customHeight="false" outlineLevel="0" collapsed="false">
      <c r="A6" s="10" t="s">
        <v>115</v>
      </c>
    </row>
    <row r="7" customFormat="false" ht="15.75" hidden="false" customHeight="false" outlineLevel="0" collapsed="false">
      <c r="A7" s="95"/>
      <c r="B7" s="2"/>
      <c r="C7" s="2"/>
    </row>
    <row r="8" customFormat="false" ht="12.75" hidden="false" customHeight="false" outlineLevel="0" collapsed="false">
      <c r="A8" s="17"/>
      <c r="B8" s="96" t="n">
        <v>770.21</v>
      </c>
      <c r="D8" s="97" t="s">
        <v>116</v>
      </c>
      <c r="E8" s="97"/>
    </row>
    <row r="9" customFormat="false" ht="12.75" hidden="false" customHeight="false" outlineLevel="0" collapsed="false">
      <c r="A9" s="98"/>
      <c r="B9" s="87" t="n">
        <v>13.7</v>
      </c>
      <c r="C9" s="22"/>
      <c r="D9" s="97" t="s">
        <v>117</v>
      </c>
      <c r="E9" s="22"/>
      <c r="F9" s="17"/>
    </row>
    <row r="10" customFormat="false" ht="12.75" hidden="false" customHeight="false" outlineLevel="0" collapsed="false">
      <c r="A10" s="98"/>
      <c r="B10" s="96" t="n">
        <f aca="false">SUM(B8:B9)</f>
        <v>783.91</v>
      </c>
      <c r="C10" s="22"/>
      <c r="D10" s="97" t="s">
        <v>118</v>
      </c>
      <c r="E10" s="22"/>
      <c r="F10" s="17"/>
    </row>
    <row r="11" customFormat="false" ht="12.75" hidden="false" customHeight="false" outlineLevel="0" collapsed="false">
      <c r="A11" s="34"/>
      <c r="B11" s="17"/>
      <c r="C11" s="22"/>
      <c r="D11" s="97"/>
      <c r="E11" s="22"/>
      <c r="F11" s="17"/>
    </row>
    <row r="12" customFormat="false" ht="12.75" hidden="false" customHeight="false" outlineLevel="0" collapsed="false">
      <c r="A12" s="34"/>
      <c r="B12" s="99" t="n">
        <v>-224.25</v>
      </c>
      <c r="D12" s="97" t="s">
        <v>119</v>
      </c>
      <c r="E12" s="43"/>
      <c r="F12" s="1"/>
      <c r="H12" s="41"/>
    </row>
    <row r="13" customFormat="false" ht="12.75" hidden="false" customHeight="false" outlineLevel="0" collapsed="false">
      <c r="A13" s="100"/>
      <c r="B13" s="17"/>
      <c r="D13" s="97"/>
      <c r="E13" s="22"/>
      <c r="F13" s="17"/>
    </row>
    <row r="14" customFormat="false" ht="12.75" hidden="false" customHeight="false" outlineLevel="0" collapsed="false">
      <c r="A14" s="100"/>
      <c r="B14" s="99"/>
      <c r="D14" s="97"/>
      <c r="E14" s="22"/>
      <c r="F14" s="17"/>
    </row>
    <row r="15" customFormat="false" ht="12.75" hidden="false" customHeight="false" outlineLevel="0" collapsed="false">
      <c r="B15" s="17" t="n">
        <f aca="false">Projection!F10+Projection!F12</f>
        <v>-18.584</v>
      </c>
      <c r="D15" s="97" t="s">
        <v>120</v>
      </c>
      <c r="E15" s="101"/>
      <c r="F15" s="101"/>
      <c r="G15" s="101"/>
      <c r="H15" s="101"/>
    </row>
    <row r="16" customFormat="false" ht="12.75" hidden="false" customHeight="false" outlineLevel="0" collapsed="false">
      <c r="B16" s="44" t="n">
        <f aca="false">Projection!F11</f>
        <v>67.2</v>
      </c>
      <c r="D16" s="97" t="s">
        <v>121</v>
      </c>
      <c r="F16" s="101"/>
      <c r="G16" s="101"/>
      <c r="H16" s="101"/>
    </row>
    <row r="17" customFormat="false" ht="12.75" hidden="false" customHeight="false" outlineLevel="0" collapsed="false">
      <c r="F17" s="101"/>
      <c r="G17" s="101"/>
      <c r="H17" s="101"/>
    </row>
    <row r="18" customFormat="false" ht="12.75" hidden="false" customHeight="false" outlineLevel="0" collapsed="false">
      <c r="B18" s="77"/>
      <c r="D18" s="101" t="s">
        <v>122</v>
      </c>
      <c r="E18" s="101"/>
      <c r="F18" s="101"/>
      <c r="G18" s="101"/>
      <c r="H18" s="101"/>
    </row>
    <row r="19" customFormat="false" ht="12.75" hidden="false" customHeight="false" outlineLevel="0" collapsed="false">
      <c r="B19" s="44"/>
      <c r="D19" s="101"/>
      <c r="E19" s="101"/>
      <c r="F19" s="101"/>
      <c r="G19" s="101"/>
      <c r="H19" s="101"/>
    </row>
    <row r="20" customFormat="false" ht="13.5" hidden="false" customHeight="false" outlineLevel="0" collapsed="false">
      <c r="B20" s="102" t="n">
        <f aca="false">SUM(B10:B18)</f>
        <v>608.276</v>
      </c>
      <c r="D20" s="101" t="s">
        <v>123</v>
      </c>
      <c r="F20" s="101"/>
      <c r="G20" s="101"/>
      <c r="H20" s="101"/>
      <c r="L20" s="101"/>
    </row>
    <row r="21" customFormat="false" ht="13.5" hidden="false" customHeight="false" outlineLevel="0" collapsed="false">
      <c r="B21" s="101"/>
      <c r="D21" s="101"/>
      <c r="F21" s="101"/>
      <c r="G21" s="101"/>
      <c r="H21" s="101"/>
      <c r="L21" s="101"/>
    </row>
    <row r="22" customFormat="false" ht="12.75" hidden="false" customHeight="false" outlineLevel="0" collapsed="false">
      <c r="B22" s="101"/>
      <c r="D22" s="101"/>
      <c r="F22" s="101"/>
      <c r="G22" s="101"/>
      <c r="H22" s="101"/>
      <c r="L22" s="101"/>
    </row>
    <row r="23" customFormat="false" ht="12.75" hidden="false" customHeight="false" outlineLevel="0" collapsed="false">
      <c r="B23" s="101"/>
      <c r="D23" s="101"/>
      <c r="F23" s="101"/>
      <c r="G23" s="11"/>
      <c r="I23" s="43"/>
      <c r="L23" s="101"/>
    </row>
    <row r="24" customFormat="false" ht="12.75" hidden="false" customHeight="false" outlineLevel="0" collapsed="false">
      <c r="B24" s="101"/>
      <c r="D24" s="101"/>
      <c r="F24" s="101"/>
      <c r="G24" s="11"/>
      <c r="I24" s="43"/>
      <c r="J24" s="43"/>
      <c r="K24" s="1"/>
    </row>
    <row r="25" customFormat="false" ht="12.75" hidden="false" customHeight="false" outlineLevel="0" collapsed="false">
      <c r="A25" s="10" t="s">
        <v>124</v>
      </c>
      <c r="B25" s="101"/>
      <c r="D25" s="101"/>
      <c r="F25" s="101"/>
      <c r="I25" s="43"/>
      <c r="J25" s="43"/>
      <c r="K25" s="1"/>
    </row>
    <row r="26" customFormat="false" ht="12.75" hidden="false" customHeight="false" outlineLevel="0" collapsed="false">
      <c r="B26" s="101"/>
      <c r="D26" s="101"/>
      <c r="F26" s="101"/>
      <c r="I26" s="43"/>
      <c r="J26" s="43"/>
      <c r="K26" s="1"/>
    </row>
    <row r="27" customFormat="false" ht="12.75" hidden="false" customHeight="false" outlineLevel="0" collapsed="false">
      <c r="B27" s="103" t="n">
        <v>274.1</v>
      </c>
      <c r="C27" s="0" t="s">
        <v>125</v>
      </c>
      <c r="D27" s="101"/>
      <c r="F27" s="101"/>
      <c r="I27" s="43"/>
      <c r="J27" s="43"/>
      <c r="K27" s="1"/>
    </row>
    <row r="28" customFormat="false" ht="12.75" hidden="false" customHeight="false" outlineLevel="0" collapsed="false">
      <c r="B28" s="103"/>
      <c r="D28" s="101"/>
      <c r="F28" s="101"/>
      <c r="I28" s="43"/>
      <c r="J28" s="43"/>
      <c r="K28" s="1"/>
    </row>
    <row r="29" customFormat="false" ht="12.75" hidden="false" customHeight="false" outlineLevel="0" collapsed="false">
      <c r="B29" s="101"/>
      <c r="D29" s="101"/>
      <c r="F29" s="101"/>
      <c r="I29" s="43"/>
      <c r="J29" s="43"/>
      <c r="K29" s="1"/>
    </row>
    <row r="30" customFormat="false" ht="12.75" hidden="false" customHeight="false" outlineLevel="0" collapsed="false">
      <c r="B30" s="101" t="n">
        <v>13.7</v>
      </c>
      <c r="C30" s="0" t="s">
        <v>126</v>
      </c>
      <c r="D30" s="101"/>
      <c r="F30" s="101"/>
      <c r="G30" s="101"/>
      <c r="H30" s="101"/>
      <c r="L30" s="101"/>
    </row>
    <row r="31" customFormat="false" ht="12.75" hidden="false" customHeight="false" outlineLevel="0" collapsed="false">
      <c r="B31" s="101"/>
      <c r="C31" s="0" t="s">
        <v>127</v>
      </c>
      <c r="D31" s="101"/>
      <c r="F31" s="101"/>
      <c r="G31" s="101"/>
      <c r="H31" s="101"/>
      <c r="L31" s="101"/>
    </row>
    <row r="32" customFormat="false" ht="12.75" hidden="false" customHeight="false" outlineLevel="0" collapsed="false">
      <c r="B32" s="101"/>
      <c r="C32" s="101"/>
      <c r="D32" s="101" t="s">
        <v>128</v>
      </c>
      <c r="F32" s="101"/>
      <c r="G32" s="101"/>
      <c r="H32" s="101"/>
      <c r="L32" s="101"/>
    </row>
    <row r="33" customFormat="false" ht="12.75" hidden="false" customHeight="false" outlineLevel="0" collapsed="false">
      <c r="B33" s="101"/>
      <c r="C33" s="104" t="n">
        <v>-224.25</v>
      </c>
      <c r="D33" s="101" t="s">
        <v>129</v>
      </c>
      <c r="F33" s="101"/>
      <c r="G33" s="101"/>
      <c r="H33" s="101"/>
      <c r="L33" s="101"/>
    </row>
    <row r="34" customFormat="false" ht="12.75" hidden="false" customHeight="false" outlineLevel="0" collapsed="false">
      <c r="B34" s="101" t="n">
        <f aca="false">C34</f>
        <v>-224.25</v>
      </c>
      <c r="C34" s="101" t="n">
        <f aca="false">C33-C32</f>
        <v>-224.25</v>
      </c>
      <c r="D34" s="101"/>
      <c r="F34" s="101"/>
      <c r="G34" s="101"/>
      <c r="H34" s="101"/>
      <c r="L34" s="101"/>
    </row>
    <row r="35" customFormat="false" ht="12.75" hidden="false" customHeight="false" outlineLevel="0" collapsed="false">
      <c r="B35" s="101"/>
      <c r="C35" s="101" t="s">
        <v>130</v>
      </c>
      <c r="D35" s="101"/>
      <c r="F35" s="101"/>
      <c r="G35" s="101"/>
      <c r="H35" s="101"/>
      <c r="L35" s="101"/>
    </row>
    <row r="36" customFormat="false" ht="12.75" hidden="false" customHeight="false" outlineLevel="0" collapsed="false">
      <c r="B36" s="101"/>
      <c r="C36" s="101"/>
      <c r="D36" s="101"/>
      <c r="F36" s="101"/>
      <c r="G36" s="101"/>
      <c r="H36" s="101"/>
      <c r="L36" s="101"/>
    </row>
    <row r="37" customFormat="false" ht="12.75" hidden="false" customHeight="false" outlineLevel="0" collapsed="false">
      <c r="B37" s="101"/>
      <c r="C37" s="101"/>
      <c r="D37" s="101"/>
      <c r="F37" s="101"/>
      <c r="G37" s="101"/>
      <c r="H37" s="101"/>
      <c r="L37" s="101"/>
    </row>
    <row r="38" customFormat="false" ht="12.75" hidden="false" customHeight="false" outlineLevel="0" collapsed="false">
      <c r="B38" s="101"/>
      <c r="C38" s="101"/>
      <c r="D38" s="101"/>
      <c r="F38" s="101"/>
      <c r="G38" s="101"/>
      <c r="H38" s="101"/>
      <c r="L38" s="101"/>
    </row>
    <row r="39" customFormat="false" ht="12.75" hidden="false" customHeight="false" outlineLevel="0" collapsed="false">
      <c r="B39" s="105"/>
      <c r="D39" s="101"/>
      <c r="F39" s="101"/>
      <c r="G39" s="101"/>
      <c r="H39" s="101"/>
      <c r="L39" s="101"/>
    </row>
    <row r="40" customFormat="false" ht="12.75" hidden="false" customHeight="false" outlineLevel="0" collapsed="false">
      <c r="B40" s="104" t="n">
        <v>-0.1</v>
      </c>
      <c r="C40" s="0" t="s">
        <v>122</v>
      </c>
      <c r="D40" s="101"/>
      <c r="F40" s="101"/>
      <c r="G40" s="101"/>
      <c r="H40" s="101"/>
      <c r="L40" s="101"/>
    </row>
    <row r="41" customFormat="false" ht="12.75" hidden="false" customHeight="false" outlineLevel="0" collapsed="false">
      <c r="B41" s="101"/>
      <c r="D41" s="101"/>
      <c r="F41" s="101"/>
      <c r="G41" s="101"/>
      <c r="H41" s="101"/>
      <c r="L41" s="101"/>
    </row>
    <row r="42" customFormat="false" ht="13.5" hidden="false" customHeight="false" outlineLevel="0" collapsed="false">
      <c r="B42" s="102" t="n">
        <f aca="false">SUM(B27:B40)</f>
        <v>63.45</v>
      </c>
      <c r="C42" s="0" t="s">
        <v>131</v>
      </c>
      <c r="D42" s="101"/>
      <c r="F42" s="101"/>
      <c r="G42" s="101"/>
      <c r="H42" s="101"/>
      <c r="L42" s="101"/>
    </row>
    <row r="43" customFormat="false" ht="13.5" hidden="false" customHeight="false" outlineLevel="0" collapsed="false">
      <c r="B43" s="101"/>
      <c r="D43" s="101"/>
      <c r="F43" s="101"/>
      <c r="G43" s="101"/>
      <c r="H43" s="101"/>
      <c r="L43" s="101"/>
    </row>
    <row r="44" customFormat="false" ht="12.75" hidden="false" customHeight="false" outlineLevel="0" collapsed="false">
      <c r="B44" s="101"/>
      <c r="D44" s="101"/>
      <c r="F44" s="101"/>
      <c r="G44" s="101"/>
      <c r="H44" s="101"/>
      <c r="L44" s="101"/>
    </row>
    <row r="45" customFormat="false" ht="12.75" hidden="false" customHeight="false" outlineLevel="0" collapsed="false">
      <c r="B45" s="101"/>
      <c r="D45" s="101"/>
      <c r="F45" s="101"/>
      <c r="G45" s="101"/>
      <c r="H45" s="101"/>
      <c r="L45" s="101"/>
    </row>
    <row r="46" customFormat="false" ht="12.75" hidden="false" customHeight="false" outlineLevel="0" collapsed="false">
      <c r="B46" s="101"/>
      <c r="D46" s="101"/>
      <c r="F46" s="101"/>
      <c r="G46" s="101"/>
      <c r="H46" s="101"/>
      <c r="L46" s="101"/>
    </row>
    <row r="47" customFormat="false" ht="12.75" hidden="false" customHeight="false" outlineLevel="0" collapsed="false">
      <c r="B47" s="101"/>
      <c r="D47" s="101"/>
      <c r="F47" s="101"/>
      <c r="G47" s="101"/>
      <c r="H47" s="101"/>
      <c r="L47" s="101"/>
    </row>
    <row r="48" customFormat="false" ht="12.75" hidden="false" customHeight="false" outlineLevel="0" collapsed="false">
      <c r="B48" s="101"/>
      <c r="D48" s="101"/>
      <c r="F48" s="101"/>
      <c r="G48" s="101"/>
      <c r="H48" s="101"/>
      <c r="L48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2001-01-03T14:28:45Z</dcterms:created>
  <dc:creator>Chad Ryan Ellis</dc:creator>
  <dc:description/>
  <dc:language>en-US</dc:language>
  <cp:lastModifiedBy>mperkin</cp:lastModifiedBy>
  <cp:lastPrinted>2001-11-07T15:35:49Z</cp:lastPrinted>
  <dcterms:modified xsi:type="dcterms:W3CDTF">2001-11-07T15:35:53Z</dcterms:modified>
  <cp:revision>0</cp:revision>
  <dc:subject/>
  <dc:title/>
</cp:coreProperties>
</file>