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quidity Forecast NPW" sheetId="1" state="visible" r:id="rId3"/>
    <sheet name="Daily NPW" sheetId="2" state="visible" r:id="rId4"/>
  </sheets>
  <definedNames>
    <definedName function="false" hidden="false" localSheetId="1" name="_xlnm.Print_Area" vbProcedure="false">'Daily NPW'!$B$1:$BN$175</definedName>
    <definedName function="false" hidden="false" localSheetId="1" name="_xlnm.Print_Titles" vbProcedure="false">'Daily NPW'!$A:$A</definedName>
    <definedName function="false" hidden="false" localSheetId="0" name="_xlnm.Print_Area" vbProcedure="false">'Liquidity Forecast NPW'!$A:$V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9" authorId="0">
      <text>
        <r>
          <rPr>
            <b val="true"/>
            <sz val="8"/>
            <color rgb="FF000000"/>
            <rFont val="Tahoma"/>
            <family val="0"/>
          </rPr>
          <t xml:space="preserve">slawrenc:
</t>
        </r>
        <r>
          <rPr>
            <sz val="8"/>
            <color rgb="FF000000"/>
            <rFont val="Tahoma"/>
            <family val="0"/>
          </rPr>
          <t xml:space="preserve">rounding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7</xdr:row>
                <xdr:rowOff>7</xdr:rowOff>
              </xdr:from>
              <xdr:to>
                <xdr:col>9</xdr:col>
                <xdr:colOff>55</xdr:colOff>
                <xdr:row>11</xdr:row>
                <xdr:rowOff>13</xdr:rowOff>
              </xdr:to>
            </anchor>
          </commentPr>
        </mc:Choice>
        <mc:Fallback/>
      </mc:AlternateContent>
    </comment>
    <comment ref="V20" authorId="0">
      <text>
        <r>
          <rPr>
            <b val="true"/>
            <sz val="8"/>
            <color rgb="FF000000"/>
            <rFont val="Tahoma"/>
            <family val="0"/>
          </rPr>
          <t xml:space="preserve">slawrenc:
</t>
        </r>
        <r>
          <rPr>
            <sz val="8"/>
            <color rgb="FF000000"/>
            <rFont val="Tahoma"/>
            <family val="0"/>
          </rPr>
          <t xml:space="preserve">rounding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18</xdr:row>
                <xdr:rowOff>7</xdr:rowOff>
              </xdr:from>
              <xdr:to>
                <xdr:col>24</xdr:col>
                <xdr:colOff>62</xdr:colOff>
                <xdr:row>22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0" authorId="0">
      <text>
        <r>
          <rPr>
            <b val="true"/>
            <sz val="8"/>
            <color rgb="FF000000"/>
            <rFont val="Tahoma"/>
            <family val="0"/>
          </rPr>
          <t xml:space="preserve">slawrenc:
</t>
        </r>
        <r>
          <rPr>
            <sz val="8"/>
            <color rgb="FF000000"/>
            <rFont val="Tahoma"/>
            <family val="0"/>
          </rPr>
          <t xml:space="preserve">only CES/LDC
 NPW is responsible for billing directly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243</xdr:colOff>
                <xdr:row>2</xdr:row>
                <xdr:rowOff>0</xdr:rowOff>
              </xdr:from>
              <xdr:to>
                <xdr:col>2</xdr:col>
                <xdr:colOff>47</xdr:colOff>
                <xdr:row>4</xdr:row>
                <xdr:rowOff>10</xdr:rowOff>
              </xdr:to>
            </anchor>
          </commentPr>
        </mc:Choice>
        <mc:Fallback/>
      </mc:AlternateContent>
    </comment>
    <comment ref="A52" authorId="0">
      <text>
        <r>
          <rPr>
            <b val="true"/>
            <sz val="8"/>
            <color rgb="FF000000"/>
            <rFont val="Tahoma"/>
            <family val="0"/>
          </rPr>
          <t xml:space="preserve">slawrenc:
</t>
        </r>
        <r>
          <rPr>
            <sz val="8"/>
            <color rgb="FF000000"/>
            <rFont val="Tahoma"/>
            <family val="0"/>
          </rPr>
          <t xml:space="preserve">kw/mw hrs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243</xdr:colOff>
                <xdr:row>5</xdr:row>
                <xdr:rowOff>10</xdr:rowOff>
              </xdr:from>
              <xdr:to>
                <xdr:col>2</xdr:col>
                <xdr:colOff>47</xdr:colOff>
                <xdr:row>45</xdr:row>
                <xdr:rowOff>17</xdr:rowOff>
              </xdr:to>
            </anchor>
          </commentPr>
        </mc:Choice>
        <mc:Fallback/>
      </mc:AlternateContent>
    </comment>
    <comment ref="A71" authorId="0">
      <text>
        <r>
          <rPr>
            <b val="true"/>
            <sz val="8"/>
            <color rgb="FF000000"/>
            <rFont val="Tahoma"/>
            <family val="0"/>
          </rPr>
          <t xml:space="preserve">slawrenc:
</t>
        </r>
        <r>
          <rPr>
            <sz val="8"/>
            <color rgb="FF000000"/>
            <rFont val="Tahoma"/>
            <family val="0"/>
          </rPr>
          <t xml:space="preserve">mmbtu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0</xdr:col>
                <xdr:colOff>243</xdr:colOff>
                <xdr:row>5</xdr:row>
                <xdr:rowOff>10</xdr:rowOff>
              </xdr:from>
              <xdr:to>
                <xdr:col>2</xdr:col>
                <xdr:colOff>47</xdr:colOff>
                <xdr:row>45</xdr:row>
                <xdr:rowOff>17</xdr:rowOff>
              </xdr:to>
            </anchor>
          </commentPr>
        </mc:Choice>
        <mc:Fallback/>
      </mc:AlternateContent>
    </comment>
    <comment ref="B113" authorId="0">
      <text>
        <r>
          <rPr>
            <b val="true"/>
            <sz val="8"/>
            <color rgb="FF000000"/>
            <rFont val="Tahoma"/>
            <family val="0"/>
          </rPr>
          <t xml:space="preserve">slawrenc:
</t>
        </r>
        <r>
          <rPr>
            <sz val="8"/>
            <color rgb="FF000000"/>
            <rFont val="Tahoma"/>
            <family val="0"/>
          </rPr>
          <t xml:space="preserve">snj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10</xdr:colOff>
                <xdr:row>162</xdr:row>
                <xdr:rowOff>1</xdr:rowOff>
              </xdr:from>
              <xdr:to>
                <xdr:col>3</xdr:col>
                <xdr:colOff>42</xdr:colOff>
                <xdr:row>166</xdr:row>
                <xdr:rowOff>6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slawrenc:
</t>
        </r>
        <r>
          <rPr>
            <sz val="8"/>
            <color rgb="FF000000"/>
            <rFont val="Tahoma"/>
            <family val="0"/>
          </rPr>
          <t xml:space="preserve">east ohio imbalance used
include in GAS COGS 
second close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5</xdr:colOff>
                <xdr:row>2</xdr:row>
                <xdr:rowOff>0</xdr:rowOff>
              </xdr:from>
              <xdr:to>
                <xdr:col>4</xdr:col>
                <xdr:colOff>42</xdr:colOff>
                <xdr:row>4</xdr:row>
                <xdr:rowOff>10</xdr:rowOff>
              </xdr:to>
            </anchor>
          </commentPr>
        </mc:Choice>
        <mc:Fallback/>
      </mc:AlternateContent>
    </comment>
    <comment ref="E45" authorId="0">
      <text>
        <r>
          <rPr>
            <b val="true"/>
            <sz val="8"/>
            <color rgb="FF000000"/>
            <rFont val="Tahoma"/>
            <family val="0"/>
          </rPr>
          <t xml:space="preserve">slawrenc:
</t>
        </r>
        <r>
          <rPr>
            <sz val="8"/>
            <color rgb="FF000000"/>
            <rFont val="Tahoma"/>
            <family val="0"/>
          </rPr>
          <t xml:space="preserve">enron interest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10</xdr:colOff>
                <xdr:row>3</xdr:row>
                <xdr:rowOff>10</xdr:rowOff>
              </xdr:from>
              <xdr:to>
                <xdr:col>6</xdr:col>
                <xdr:colOff>42</xdr:colOff>
                <xdr:row>9</xdr:row>
                <xdr:rowOff>17</xdr:rowOff>
              </xdr:to>
            </anchor>
          </commentPr>
        </mc:Choice>
        <mc:Fallback/>
      </mc:AlternateContent>
    </comment>
    <comment ref="E114" authorId="0">
      <text>
        <r>
          <rPr>
            <b val="true"/>
            <sz val="8"/>
            <color rgb="FF000000"/>
            <rFont val="Tahoma"/>
            <family val="0"/>
          </rPr>
          <t xml:space="preserve">slawrenc:
</t>
        </r>
        <r>
          <rPr>
            <sz val="8"/>
            <color rgb="FF000000"/>
            <rFont val="Tahoma"/>
            <family val="0"/>
          </rPr>
          <t xml:space="preserve">People Dominion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10</xdr:colOff>
                <xdr:row>163</xdr:row>
                <xdr:rowOff>1</xdr:rowOff>
              </xdr:from>
              <xdr:to>
                <xdr:col>6</xdr:col>
                <xdr:colOff>42</xdr:colOff>
                <xdr:row>167</xdr:row>
                <xdr:rowOff>6</xdr:rowOff>
              </xdr:to>
            </anchor>
          </commentPr>
        </mc:Choice>
        <mc:Fallback/>
      </mc:AlternateContent>
    </comment>
    <comment ref="E118" authorId="0">
      <text>
        <r>
          <rPr>
            <b val="true"/>
            <sz val="8"/>
            <color rgb="FF000000"/>
            <rFont val="Tahoma"/>
            <family val="0"/>
          </rPr>
          <t xml:space="preserve">slawrenc:
</t>
        </r>
        <r>
          <rPr>
            <sz val="8"/>
            <color rgb="FF000000"/>
            <rFont val="Tahoma"/>
            <family val="0"/>
          </rPr>
          <t xml:space="preserve">GA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10</xdr:colOff>
                <xdr:row>167</xdr:row>
                <xdr:rowOff>1</xdr:rowOff>
              </xdr:from>
              <xdr:to>
                <xdr:col>6</xdr:col>
                <xdr:colOff>42</xdr:colOff>
                <xdr:row>171</xdr:row>
                <xdr:rowOff>12</xdr:rowOff>
              </xdr:to>
            </anchor>
          </commentPr>
        </mc:Choice>
        <mc:Fallback/>
      </mc:AlternateContent>
    </comment>
    <comment ref="F45" authorId="0">
      <text>
        <r>
          <rPr>
            <b val="true"/>
            <sz val="8"/>
            <color rgb="FF000000"/>
            <rFont val="Tahoma"/>
            <family val="0"/>
          </rPr>
          <t xml:space="preserve">slawrenc:
</t>
        </r>
        <r>
          <rPr>
            <sz val="8"/>
            <color rgb="FF000000"/>
            <rFont val="Tahoma"/>
            <family val="0"/>
          </rPr>
          <t xml:space="preserve">escrow interest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</xdr:colOff>
                <xdr:row>3</xdr:row>
                <xdr:rowOff>10</xdr:rowOff>
              </xdr:from>
              <xdr:to>
                <xdr:col>7</xdr:col>
                <xdr:colOff>71</xdr:colOff>
                <xdr:row>9</xdr:row>
                <xdr:rowOff>17</xdr:rowOff>
              </xdr:to>
            </anchor>
          </commentPr>
        </mc:Choice>
        <mc:Fallback/>
      </mc:AlternateContent>
    </comment>
    <comment ref="G113" authorId="0">
      <text>
        <r>
          <rPr>
            <b val="true"/>
            <sz val="8"/>
            <color rgb="FF000000"/>
            <rFont val="Tahoma"/>
            <family val="0"/>
          </rPr>
          <t xml:space="preserve">slawrenc:
</t>
        </r>
        <r>
          <rPr>
            <sz val="8"/>
            <color rgb="FF000000"/>
            <rFont val="Tahoma"/>
            <family val="0"/>
          </rPr>
          <t xml:space="preserve">First Energy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146</xdr:row>
                <xdr:rowOff>1</xdr:rowOff>
              </xdr:from>
              <xdr:to>
                <xdr:col>8</xdr:col>
                <xdr:colOff>63</xdr:colOff>
                <xdr:row>150</xdr:row>
                <xdr:rowOff>2</xdr:rowOff>
              </xdr:to>
            </anchor>
          </commentPr>
        </mc:Choice>
        <mc:Fallback/>
      </mc:AlternateContent>
    </comment>
    <comment ref="J122" authorId="0">
      <text>
        <r>
          <rPr>
            <b val="true"/>
            <sz val="8"/>
            <color rgb="FF000000"/>
            <rFont val="Tahoma"/>
            <family val="0"/>
          </rPr>
          <t xml:space="preserve">slawrenc:
</t>
        </r>
        <r>
          <rPr>
            <sz val="8"/>
            <color rgb="FF000000"/>
            <rFont val="Tahoma"/>
            <family val="0"/>
          </rPr>
          <t xml:space="preserve">Coral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36</xdr:colOff>
                <xdr:row>167</xdr:row>
                <xdr:rowOff>1</xdr:rowOff>
              </xdr:from>
              <xdr:to>
                <xdr:col>10</xdr:col>
                <xdr:colOff>82</xdr:colOff>
                <xdr:row>171</xdr:row>
                <xdr:rowOff>12</xdr:rowOff>
              </xdr:to>
            </anchor>
          </commentPr>
        </mc:Choice>
        <mc:Fallback/>
      </mc:AlternateContent>
    </comment>
    <comment ref="R111" authorId="0">
      <text>
        <r>
          <rPr>
            <b val="true"/>
            <sz val="8"/>
            <color rgb="FF000000"/>
            <rFont val="Tahoma"/>
            <family val="0"/>
          </rPr>
          <t xml:space="preserve">slawrenc:
</t>
        </r>
        <r>
          <rPr>
            <sz val="8"/>
            <color rgb="FF000000"/>
            <rFont val="Tahoma"/>
            <family val="0"/>
          </rPr>
          <t xml:space="preserve">NJN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51</xdr:colOff>
                <xdr:row>160</xdr:row>
                <xdr:rowOff>1</xdr:rowOff>
              </xdr:from>
              <xdr:to>
                <xdr:col>16</xdr:col>
                <xdr:colOff>82</xdr:colOff>
                <xdr:row>163</xdr:row>
                <xdr:rowOff>14</xdr:rowOff>
              </xdr:to>
            </anchor>
          </commentPr>
        </mc:Choice>
        <mc:Fallback/>
      </mc:AlternateContent>
    </comment>
    <comment ref="AL82" authorId="0">
      <text>
        <r>
          <rPr>
            <b val="true"/>
            <sz val="8"/>
            <color rgb="FF000000"/>
            <rFont val="Tahoma"/>
            <family val="0"/>
          </rPr>
          <t xml:space="preserve">slawrenc:
</t>
        </r>
        <r>
          <rPr>
            <sz val="8"/>
            <color rgb="FF000000"/>
            <rFont val="Tahoma"/>
            <family val="0"/>
          </rPr>
          <t xml:space="preserve">Transportation and storage all counterparties net of AGL flow thru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35</xdr:col>
                <xdr:colOff>0</xdr:colOff>
                <xdr:row>129</xdr:row>
                <xdr:rowOff>0</xdr:rowOff>
              </xdr:from>
              <xdr:to>
                <xdr:col>36</xdr:col>
                <xdr:colOff>49</xdr:colOff>
                <xdr:row>133</xdr:row>
                <xdr:rowOff>17</xdr:rowOff>
              </xdr:to>
            </anchor>
          </commentPr>
        </mc:Choice>
        <mc:Fallback/>
      </mc:AlternateContent>
    </comment>
    <comment ref="AZ130" authorId="0">
      <text>
        <r>
          <rPr>
            <b val="true"/>
            <sz val="8"/>
            <color rgb="FF000000"/>
            <rFont val="Tahoma"/>
            <family val="0"/>
          </rPr>
          <t xml:space="preserve">slawrenc:
</t>
        </r>
        <r>
          <rPr>
            <sz val="8"/>
            <color rgb="FF000000"/>
            <rFont val="Tahoma"/>
            <family val="0"/>
          </rPr>
          <t xml:space="preserve">return of PECO escrow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8</xdr:colOff>
                <xdr:row>113</xdr:row>
                <xdr:rowOff>10</xdr:rowOff>
              </xdr:from>
              <xdr:to>
                <xdr:col>47</xdr:col>
                <xdr:colOff>-78</xdr:colOff>
                <xdr:row>115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<sst xmlns="http://schemas.openxmlformats.org/spreadsheetml/2006/main" count="517" uniqueCount="228">
  <si>
    <t xml:space="preserve">NewPower</t>
  </si>
  <si>
    <t xml:space="preserve">Cash Flow Forecast</t>
  </si>
  <si>
    <t xml:space="preserve">October 8, 2001 (NewPower)</t>
  </si>
  <si>
    <t xml:space="preserve">Total</t>
  </si>
  <si>
    <t xml:space="preserve">($ in Millions)</t>
  </si>
  <si>
    <t xml:space="preserve">Actual</t>
  </si>
  <si>
    <t xml:space="preserve">Forecast</t>
  </si>
  <si>
    <t xml:space="preserve">October</t>
  </si>
  <si>
    <t xml:space="preserve">November</t>
  </si>
  <si>
    <t xml:space="preserve">December</t>
  </si>
  <si>
    <t xml:space="preserve">Fourth Quarter</t>
  </si>
  <si>
    <t xml:space="preserve">9/17-9/21</t>
  </si>
  <si>
    <t xml:space="preserve">9/24-9/28</t>
  </si>
  <si>
    <t xml:space="preserve">9/17-9/28</t>
  </si>
  <si>
    <t xml:space="preserve">10/1-10/5</t>
  </si>
  <si>
    <t xml:space="preserve"> 10/8-10/12</t>
  </si>
  <si>
    <t xml:space="preserve">10/15-10/19</t>
  </si>
  <si>
    <t xml:space="preserve">10/22-10/26</t>
  </si>
  <si>
    <t xml:space="preserve">10/29-10/31</t>
  </si>
  <si>
    <t xml:space="preserve">11/1-11/2</t>
  </si>
  <si>
    <t xml:space="preserve"> 11/5-11/9</t>
  </si>
  <si>
    <t xml:space="preserve">11/12-11/16</t>
  </si>
  <si>
    <t xml:space="preserve">11/19-11/23</t>
  </si>
  <si>
    <t xml:space="preserve">11/26-11/30</t>
  </si>
  <si>
    <t xml:space="preserve">12/3-12/7</t>
  </si>
  <si>
    <t xml:space="preserve"> 12/10-12/14</t>
  </si>
  <si>
    <t xml:space="preserve">12/17-12/21</t>
  </si>
  <si>
    <t xml:space="preserve">12/24-12/28</t>
  </si>
  <si>
    <t xml:space="preserve">Payments</t>
  </si>
  <si>
    <t xml:space="preserve">Commodity </t>
  </si>
  <si>
    <t xml:space="preserve">IBM                 </t>
  </si>
  <si>
    <t xml:space="preserve">IBM Escrow</t>
  </si>
  <si>
    <t xml:space="preserve">AGL (T&amp;D)       </t>
  </si>
  <si>
    <t xml:space="preserve">Construction</t>
  </si>
  <si>
    <t xml:space="preserve">Collateral</t>
  </si>
  <si>
    <t xml:space="preserve">T&amp;E</t>
  </si>
  <si>
    <t xml:space="preserve">State Tax Payments</t>
  </si>
  <si>
    <t xml:space="preserve">Coral</t>
  </si>
  <si>
    <t xml:space="preserve">Payroll</t>
  </si>
  <si>
    <t xml:space="preserve">Deferred Comp </t>
  </si>
  <si>
    <t xml:space="preserve">A/P Checks clearing </t>
  </si>
  <si>
    <t xml:space="preserve">Total Payments</t>
  </si>
  <si>
    <t xml:space="preserve">9/14/01 Liquidity Balance</t>
  </si>
  <si>
    <t xml:space="preserve">Receipts</t>
  </si>
  <si>
    <t xml:space="preserve">Customer Collections</t>
  </si>
  <si>
    <t xml:space="preserve">Return of Collateral  </t>
  </si>
  <si>
    <t xml:space="preserve">Interest (Enron/CSAM)</t>
  </si>
  <si>
    <t xml:space="preserve">Forecasted Period End Liquidity</t>
  </si>
  <si>
    <t xml:space="preserve">Prior Report Period End Liquidity</t>
  </si>
  <si>
    <t xml:space="preserve">Variance - Better(Worse)     (1)</t>
  </si>
  <si>
    <t xml:space="preserve">(1) September month end liquidity higher than expected primarily due to delay of Coral payment ($4MM) initially anticipated in September</t>
  </si>
  <si>
    <t xml:space="preserve">(2)  Overall negative variance due to revised commodity outflows for October.</t>
  </si>
  <si>
    <t xml:space="preserve">Prior Forecast 10/5 </t>
  </si>
  <si>
    <t xml:space="preserve">Better/(worse)</t>
  </si>
  <si>
    <t xml:space="preserve">(A)</t>
  </si>
  <si>
    <t xml:space="preserve">Changes since 10/3:</t>
  </si>
  <si>
    <t xml:space="preserve">Eliminate Def. Comp contribution 11/1 &amp; 12/10</t>
  </si>
  <si>
    <t xml:space="preserve">AES revenues collections in Oct.</t>
  </si>
  <si>
    <t xml:space="preserve">Peco Escrow Interest 10/5</t>
  </si>
  <si>
    <t xml:space="preserve">Exelon paymnt 10/22</t>
  </si>
  <si>
    <t xml:space="preserve">NJN Surety Bond Collateral 10/24</t>
  </si>
  <si>
    <t xml:space="preserve">Reduce revenue collections (AGL 45 days) Dec.</t>
  </si>
  <si>
    <t xml:space="preserve">Changes since 10/5:</t>
  </si>
  <si>
    <t xml:space="preserve">PJM increased for uplift and congestion</t>
  </si>
  <si>
    <t xml:space="preserve">TCO previously excluded</t>
  </si>
  <si>
    <t xml:space="preserve">Changes since 10/8 (AM):</t>
  </si>
  <si>
    <t xml:space="preserve">Mktg &amp; Ops Saves</t>
  </si>
  <si>
    <t xml:space="preserve">Includes Transport &amp; Storage (Oct)</t>
  </si>
  <si>
    <t xml:space="preserve">Includes Transport &amp; Storage (Nov)</t>
  </si>
  <si>
    <t xml:space="preserve">Adjustment to original physical (Nov)</t>
  </si>
  <si>
    <t xml:space="preserve">Additional Physical (Nov)</t>
  </si>
  <si>
    <t xml:space="preserve">* Timing Difference due to delaying 10/24 AGL payment ($3.1MM) catch up 12/24</t>
  </si>
  <si>
    <t xml:space="preserve">Note: IBM payments have been delayed by one week, disputed amounts to 1st business day of following month</t>
  </si>
  <si>
    <t xml:space="preserve">Daily Cash Flows</t>
  </si>
  <si>
    <t xml:space="preserve">Daily Cash Forecast</t>
  </si>
  <si>
    <t xml:space="preserve">Daily Cash Flow Forecast</t>
  </si>
  <si>
    <t xml:space="preserve">October 2001</t>
  </si>
  <si>
    <t xml:space="preserve">November 2001</t>
  </si>
  <si>
    <t xml:space="preserve">December 2001</t>
  </si>
  <si>
    <t xml:space="preserve">M</t>
  </si>
  <si>
    <t xml:space="preserve">T</t>
  </si>
  <si>
    <t xml:space="preserve">W</t>
  </si>
  <si>
    <t xml:space="preserve">TR</t>
  </si>
  <si>
    <t xml:space="preserve">F</t>
  </si>
  <si>
    <t xml:space="preserve">October </t>
  </si>
  <si>
    <t xml:space="preserve">Totals</t>
  </si>
  <si>
    <t xml:space="preserve">Inflows:</t>
  </si>
  <si>
    <t xml:space="preserve">Customer Revenues</t>
  </si>
  <si>
    <t xml:space="preserve">  PECO/PSEG</t>
  </si>
  <si>
    <t xml:space="preserve">  CES</t>
  </si>
  <si>
    <t xml:space="preserve">    - Columbia Energy Services</t>
  </si>
  <si>
    <t xml:space="preserve">    - Columbia Energy of Ohio</t>
  </si>
  <si>
    <t xml:space="preserve">    - Columbia Gas of Pennsylvania</t>
  </si>
  <si>
    <t xml:space="preserve">    - Columbia Gas of Maryland</t>
  </si>
  <si>
    <t xml:space="preserve">    - Columbia Gas of Virginia</t>
  </si>
  <si>
    <t xml:space="preserve">    - Atlanta Gas Light</t>
  </si>
  <si>
    <t xml:space="preserve">    - Baltimore Gas &amp; Electric</t>
  </si>
  <si>
    <t xml:space="preserve">    - NIPSCO (N. Indiana)</t>
  </si>
  <si>
    <t xml:space="preserve">    - NJ Natural</t>
  </si>
  <si>
    <t xml:space="preserve">    - Michigan Cons</t>
  </si>
  <si>
    <t xml:space="preserve">    - Titan (AES)</t>
  </si>
  <si>
    <t xml:space="preserve">    - Washington Gas Light</t>
  </si>
  <si>
    <t xml:space="preserve"> Energy USA</t>
  </si>
  <si>
    <t xml:space="preserve"> Reliant</t>
  </si>
  <si>
    <t xml:space="preserve"> East Ohio</t>
  </si>
  <si>
    <t xml:space="preserve"> CoEnergy</t>
  </si>
  <si>
    <t xml:space="preserve"> Columbus Southern Power</t>
  </si>
  <si>
    <t xml:space="preserve"> First Energy</t>
  </si>
  <si>
    <t xml:space="preserve">Financial Transaction Settlements:</t>
  </si>
  <si>
    <t xml:space="preserve">  Electricity</t>
  </si>
  <si>
    <t xml:space="preserve">     Enron(EES)</t>
  </si>
  <si>
    <t xml:space="preserve">     Enron (ENA)</t>
  </si>
  <si>
    <t xml:space="preserve">     EPMI</t>
  </si>
  <si>
    <t xml:space="preserve">  Gas</t>
  </si>
  <si>
    <t xml:space="preserve">Financial Transaction Settlements</t>
  </si>
  <si>
    <t xml:space="preserve">     Enron (ENA) - Basis Swaps</t>
  </si>
  <si>
    <t xml:space="preserve">     Enron (ENA) - Options</t>
  </si>
  <si>
    <t xml:space="preserve">     Enron (EES)</t>
  </si>
  <si>
    <t xml:space="preserve">AIP Interest Income</t>
  </si>
  <si>
    <t xml:space="preserve">Interest Income</t>
  </si>
  <si>
    <t xml:space="preserve">Total Inflows</t>
  </si>
  <si>
    <t xml:space="preserve">Outflows:</t>
  </si>
  <si>
    <t xml:space="preserve">Controlled Disbursements(A/P)</t>
  </si>
  <si>
    <t xml:space="preserve">Controlled Disbursements(Refunds)</t>
  </si>
  <si>
    <t xml:space="preserve">Commodity Purchases:</t>
  </si>
  <si>
    <t xml:space="preserve">    - AEP</t>
  </si>
  <si>
    <t xml:space="preserve">    - AES Power Direct</t>
  </si>
  <si>
    <t xml:space="preserve">    - Aquila </t>
  </si>
  <si>
    <t xml:space="preserve">    - Cinergy</t>
  </si>
  <si>
    <t xml:space="preserve">    - Duke</t>
  </si>
  <si>
    <t xml:space="preserve">    - Duquesne</t>
  </si>
  <si>
    <t xml:space="preserve">    - CSP</t>
  </si>
  <si>
    <t xml:space="preserve">    - EES</t>
  </si>
  <si>
    <t xml:space="preserve">    - Exelon</t>
  </si>
  <si>
    <t xml:space="preserve">    - First Energy</t>
  </si>
  <si>
    <t xml:space="preserve">    - NOVEC</t>
  </si>
  <si>
    <t xml:space="preserve">    - PJM </t>
  </si>
  <si>
    <t xml:space="preserve">    - Nepool</t>
  </si>
  <si>
    <t xml:space="preserve">    - Power Resources</t>
  </si>
  <si>
    <t xml:space="preserve">    - PPL</t>
  </si>
  <si>
    <t xml:space="preserve">    - EPM </t>
  </si>
  <si>
    <t xml:space="preserve">    - El Paso</t>
  </si>
  <si>
    <t xml:space="preserve">    - TXU</t>
  </si>
  <si>
    <t xml:space="preserve">    - Altrade</t>
  </si>
  <si>
    <t xml:space="preserve">    - Aquila Energy</t>
  </si>
  <si>
    <t xml:space="preserve">    - AGL Reliant</t>
  </si>
  <si>
    <t xml:space="preserve">    - Coenergy</t>
  </si>
  <si>
    <t xml:space="preserve">    - Coral</t>
  </si>
  <si>
    <t xml:space="preserve">    - Dominion</t>
  </si>
  <si>
    <t xml:space="preserve">    - E. Ohio</t>
  </si>
  <si>
    <t xml:space="preserve">    - Interstate Gas Supply Inc.</t>
  </si>
  <si>
    <t xml:space="preserve">    - Columbia Gas Trans. (TCO)</t>
  </si>
  <si>
    <t xml:space="preserve">    - Columbia GULF Trans. (TCO)</t>
  </si>
  <si>
    <t xml:space="preserve">    - Marathon Oil</t>
  </si>
  <si>
    <t xml:space="preserve">    - PEPCO</t>
  </si>
  <si>
    <t xml:space="preserve">    - Energy Co-op</t>
  </si>
  <si>
    <t xml:space="preserve">    - Southern Natural Gas</t>
  </si>
  <si>
    <t xml:space="preserve">    - Texican</t>
  </si>
  <si>
    <t xml:space="preserve">    - Texex</t>
  </si>
  <si>
    <t xml:space="preserve">    - VEPCO</t>
  </si>
  <si>
    <t xml:space="preserve">  Enron</t>
  </si>
  <si>
    <t xml:space="preserve">  EES</t>
  </si>
  <si>
    <t xml:space="preserve">AOL</t>
  </si>
  <si>
    <t xml:space="preserve">IBM</t>
  </si>
  <si>
    <t xml:space="preserve">IBM - Escrow</t>
  </si>
  <si>
    <t xml:space="preserve">JP Rushing</t>
  </si>
  <si>
    <t xml:space="preserve">AGL</t>
  </si>
  <si>
    <t xml:space="preserve">Arthur Anderson</t>
  </si>
  <si>
    <t xml:space="preserve">Marketing</t>
  </si>
  <si>
    <t xml:space="preserve">    - GSD&amp;M</t>
  </si>
  <si>
    <t xml:space="preserve">    - Rapp/Optima</t>
  </si>
  <si>
    <t xml:space="preserve">    - Paradigm</t>
  </si>
  <si>
    <t xml:space="preserve">    - TLP</t>
  </si>
  <si>
    <t xml:space="preserve">    - McCann</t>
  </si>
  <si>
    <t xml:space="preserve">    - WildCard</t>
  </si>
  <si>
    <t xml:space="preserve">    - Internet Home Alliance</t>
  </si>
  <si>
    <t xml:space="preserve">Construction Payments</t>
  </si>
  <si>
    <t xml:space="preserve">Collateral Payments</t>
  </si>
  <si>
    <t xml:space="preserve">    - Lumbermens </t>
  </si>
  <si>
    <t xml:space="preserve">    - Firemans</t>
  </si>
  <si>
    <t xml:space="preserve">    - RLI</t>
  </si>
  <si>
    <t xml:space="preserve">    - Prepayments</t>
  </si>
  <si>
    <t xml:space="preserve">    - Enron</t>
  </si>
  <si>
    <t xml:space="preserve">T&amp;E Reimbursements</t>
  </si>
  <si>
    <t xml:space="preserve">Wilde (Postage)</t>
  </si>
  <si>
    <t xml:space="preserve">Option Energy</t>
  </si>
  <si>
    <t xml:space="preserve">Direct Mail (DME) - Fullfillment</t>
  </si>
  <si>
    <t xml:space="preserve">Other - Coral</t>
  </si>
  <si>
    <t xml:space="preserve">Total Outflows</t>
  </si>
  <si>
    <t xml:space="preserve">Net Cash Flows</t>
  </si>
  <si>
    <t xml:space="preserve">Opening Balance</t>
  </si>
  <si>
    <t xml:space="preserve">Float</t>
  </si>
  <si>
    <t xml:space="preserve">Transfer In from CSAM - Peco Escrow</t>
  </si>
  <si>
    <t xml:space="preserve">AIP Investment Returned</t>
  </si>
  <si>
    <t xml:space="preserve">Net Flows</t>
  </si>
  <si>
    <t xml:space="preserve">Amount Available to Reinvest</t>
  </si>
  <si>
    <t xml:space="preserve">Closing Balance </t>
  </si>
  <si>
    <t xml:space="preserve">Enron Impact:</t>
  </si>
  <si>
    <t xml:space="preserve">Margin Requirement</t>
  </si>
  <si>
    <t xml:space="preserve">      Mark to Market</t>
  </si>
  <si>
    <t xml:space="preserve">      Current Month Settlement</t>
  </si>
  <si>
    <t xml:space="preserve">      Current Month Purchases</t>
  </si>
  <si>
    <t xml:space="preserve">Total Margin Requirement</t>
  </si>
  <si>
    <t xml:space="preserve">Substitution Amount</t>
  </si>
  <si>
    <t xml:space="preserve"> Cash Collateral</t>
  </si>
  <si>
    <t xml:space="preserve">    Total Collateral Posted</t>
  </si>
  <si>
    <t xml:space="preserve">Due to NewPower/(Enron)</t>
  </si>
  <si>
    <t xml:space="preserve">Settled to NewPower/(Enron)</t>
  </si>
  <si>
    <t xml:space="preserve">Cumulative Settled to NewPower/(Enron)</t>
  </si>
  <si>
    <t xml:space="preserve">Ending Cash Position</t>
  </si>
  <si>
    <t xml:space="preserve">Closing Balance  Forecasted 10/05</t>
  </si>
  <si>
    <t xml:space="preserve">Variance - Better(Worse)</t>
  </si>
  <si>
    <t xml:space="preserve">Major Changes:</t>
  </si>
  <si>
    <t xml:space="preserve">    EES Receipt</t>
  </si>
  <si>
    <t xml:space="preserve">    First Energy Collateral Returned</t>
  </si>
  <si>
    <t xml:space="preserve">     Trans. Gas Pipeline WT</t>
  </si>
  <si>
    <t xml:space="preserve">     First Energy WT</t>
  </si>
  <si>
    <t xml:space="preserve">     Coral Energy WT</t>
  </si>
  <si>
    <t xml:space="preserve">Note: Timing of customer collections has been adjusted based on actual cash received 10/1-10/9.  October total remains the same.</t>
  </si>
  <si>
    <t xml:space="preserve">Total Enron Power - October Flow</t>
  </si>
  <si>
    <t xml:space="preserve">Total Enron Gas  - October Flow</t>
  </si>
  <si>
    <t xml:space="preserve">Days in October</t>
  </si>
  <si>
    <t xml:space="preserve">Total Enron Power - November Flow</t>
  </si>
  <si>
    <t xml:space="preserve">Total Enron Gas  - November Flow</t>
  </si>
  <si>
    <t xml:space="preserve">Days in November</t>
  </si>
  <si>
    <t xml:space="preserve">Total Enron Power - December Flow</t>
  </si>
  <si>
    <t xml:space="preserve">Total Enron Gas  - December Flow</t>
  </si>
  <si>
    <t xml:space="preserve">Days in December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</si>
</sst>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_(\$* #,##0.0_);_(\$* \(#,##0.0\);_(\$* \-??_);_(@_)"/>
    <numFmt numFmtId="168" formatCode="_(* #,##0.0_);_(* \(#,##0.0\);_(* \-??_);_(@_)"/>
    <numFmt numFmtId="169" formatCode="_(* #,##0_);_(* \(#,##0\);_(* \-??_);_(@_)"/>
    <numFmt numFmtId="170" formatCode="[$-409]mmm\-yy"/>
    <numFmt numFmtId="171" formatCode="dd\-mmm\-yy"/>
    <numFmt numFmtId="172" formatCode="mm/dd/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" xfId="20"/>
    <cellStyle name="Normal_~6982415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1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85"/>
    <col collapsed="false" customWidth="true" hidden="true" outlineLevel="0" max="2" min="2" style="1" width="11.99"/>
    <col collapsed="false" customWidth="true" hidden="true" outlineLevel="0" max="3" min="3" style="1" width="11.42"/>
    <col collapsed="false" customWidth="true" hidden="false" outlineLevel="0" max="6" min="4" style="1" width="11.99"/>
    <col collapsed="false" customWidth="true" hidden="false" outlineLevel="0" max="9" min="7" style="1" width="12.99"/>
    <col collapsed="false" customWidth="true" hidden="false" outlineLevel="0" max="12" min="10" style="1" width="11.99"/>
    <col collapsed="false" customWidth="true" hidden="false" outlineLevel="0" max="15" min="13" style="1" width="12.99"/>
    <col collapsed="false" customWidth="true" hidden="false" outlineLevel="0" max="18" min="16" style="1" width="11.99"/>
    <col collapsed="false" customWidth="true" hidden="false" outlineLevel="0" max="20" min="19" style="1" width="12.99"/>
    <col collapsed="false" customWidth="true" hidden="false" outlineLevel="0" max="21" min="21" style="1" width="11.99"/>
    <col collapsed="false" customWidth="true" hidden="false" outlineLevel="0" max="22" min="22" style="1" width="14.56"/>
    <col collapsed="false" customWidth="true" hidden="false" outlineLevel="0" max="23" min="23" style="0" width="2.84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customFormat="false" ht="13.5" hidden="false" customHeight="false" outlineLevel="0" collapsed="false">
      <c r="D4" s="3"/>
    </row>
    <row r="5" customFormat="false" ht="12.75" hidden="false" customHeight="false" outlineLevel="0" collapsed="false">
      <c r="B5" s="4"/>
      <c r="C5" s="4"/>
      <c r="D5" s="5"/>
      <c r="E5" s="6"/>
      <c r="F5" s="4"/>
      <c r="G5" s="4"/>
      <c r="H5" s="4"/>
      <c r="I5" s="6"/>
      <c r="J5" s="5" t="s">
        <v>3</v>
      </c>
      <c r="K5" s="6"/>
      <c r="L5" s="4"/>
      <c r="M5" s="4"/>
      <c r="N5" s="4"/>
      <c r="O5" s="6"/>
      <c r="P5" s="5" t="s">
        <v>3</v>
      </c>
      <c r="Q5" s="6"/>
      <c r="R5" s="4"/>
      <c r="S5" s="4"/>
      <c r="T5" s="7"/>
      <c r="U5" s="5" t="s">
        <v>3</v>
      </c>
      <c r="V5" s="8" t="s">
        <v>3</v>
      </c>
    </row>
    <row r="6" customFormat="false" ht="12.75" hidden="false" customHeight="false" outlineLevel="0" collapsed="false">
      <c r="A6" s="0" t="s">
        <v>4</v>
      </c>
      <c r="B6" s="9" t="s">
        <v>5</v>
      </c>
      <c r="C6" s="9" t="s">
        <v>6</v>
      </c>
      <c r="D6" s="10" t="s">
        <v>3</v>
      </c>
      <c r="E6" s="11" t="s">
        <v>6</v>
      </c>
      <c r="F6" s="9" t="s">
        <v>6</v>
      </c>
      <c r="G6" s="9" t="s">
        <v>6</v>
      </c>
      <c r="H6" s="9" t="s">
        <v>6</v>
      </c>
      <c r="I6" s="11" t="s">
        <v>6</v>
      </c>
      <c r="J6" s="10" t="s">
        <v>7</v>
      </c>
      <c r="K6" s="11" t="s">
        <v>6</v>
      </c>
      <c r="L6" s="9" t="s">
        <v>6</v>
      </c>
      <c r="M6" s="9" t="s">
        <v>6</v>
      </c>
      <c r="N6" s="9" t="s">
        <v>6</v>
      </c>
      <c r="O6" s="11" t="s">
        <v>6</v>
      </c>
      <c r="P6" s="10" t="s">
        <v>8</v>
      </c>
      <c r="Q6" s="11" t="s">
        <v>6</v>
      </c>
      <c r="R6" s="9" t="s">
        <v>6</v>
      </c>
      <c r="S6" s="9" t="s">
        <v>6</v>
      </c>
      <c r="T6" s="12" t="s">
        <v>6</v>
      </c>
      <c r="U6" s="10" t="s">
        <v>9</v>
      </c>
      <c r="V6" s="13" t="s">
        <v>10</v>
      </c>
    </row>
    <row r="7" customFormat="false" ht="13.5" hidden="false" customHeight="false" outlineLevel="0" collapsed="false">
      <c r="B7" s="14" t="s">
        <v>11</v>
      </c>
      <c r="C7" s="14" t="s">
        <v>12</v>
      </c>
      <c r="D7" s="15" t="s">
        <v>13</v>
      </c>
      <c r="E7" s="16" t="s">
        <v>14</v>
      </c>
      <c r="F7" s="14" t="s">
        <v>15</v>
      </c>
      <c r="G7" s="14" t="s">
        <v>16</v>
      </c>
      <c r="H7" s="14" t="s">
        <v>17</v>
      </c>
      <c r="I7" s="16" t="s">
        <v>18</v>
      </c>
      <c r="J7" s="15" t="s">
        <v>6</v>
      </c>
      <c r="K7" s="16" t="s">
        <v>19</v>
      </c>
      <c r="L7" s="14" t="s">
        <v>20</v>
      </c>
      <c r="M7" s="14" t="s">
        <v>21</v>
      </c>
      <c r="N7" s="14" t="s">
        <v>22</v>
      </c>
      <c r="O7" s="16" t="s">
        <v>23</v>
      </c>
      <c r="P7" s="15" t="s">
        <v>6</v>
      </c>
      <c r="Q7" s="16" t="s">
        <v>24</v>
      </c>
      <c r="R7" s="14" t="s">
        <v>25</v>
      </c>
      <c r="S7" s="14" t="s">
        <v>26</v>
      </c>
      <c r="T7" s="17" t="s">
        <v>27</v>
      </c>
      <c r="U7" s="15" t="s">
        <v>6</v>
      </c>
      <c r="V7" s="18" t="s">
        <v>6</v>
      </c>
    </row>
    <row r="8" customFormat="false" ht="12.75" hidden="false" customHeight="false" outlineLevel="0" collapsed="false">
      <c r="A8" s="19" t="s">
        <v>28</v>
      </c>
      <c r="B8" s="9"/>
      <c r="C8" s="9"/>
      <c r="D8" s="10"/>
      <c r="E8" s="20"/>
      <c r="F8" s="9"/>
      <c r="G8" s="9"/>
      <c r="H8" s="9"/>
      <c r="I8" s="12"/>
      <c r="J8" s="5"/>
      <c r="K8" s="20"/>
      <c r="L8" s="9"/>
      <c r="M8" s="9"/>
      <c r="N8" s="9"/>
      <c r="O8" s="12"/>
      <c r="P8" s="5"/>
      <c r="Q8" s="20"/>
      <c r="R8" s="9"/>
      <c r="S8" s="9"/>
      <c r="T8" s="12"/>
      <c r="U8" s="5"/>
      <c r="V8" s="8"/>
    </row>
    <row r="9" customFormat="false" ht="12.75" hidden="false" customHeight="false" outlineLevel="0" collapsed="false">
      <c r="A9" s="0" t="s">
        <v>29</v>
      </c>
      <c r="B9" s="21" t="n">
        <v>20.5</v>
      </c>
      <c r="C9" s="21" t="n">
        <v>25</v>
      </c>
      <c r="D9" s="22" t="n">
        <f aca="false">SUM(B9:C9)</f>
        <v>45.5</v>
      </c>
      <c r="E9" s="23" t="n">
        <f aca="false">SUM('Daily NPW'!B51:F51)/1000</f>
        <v>11.201</v>
      </c>
      <c r="F9" s="21" t="n">
        <f aca="false">SUM('Daily NPW'!G51:J51)/1000</f>
        <v>0.175</v>
      </c>
      <c r="G9" s="21" t="n">
        <f aca="false">SUM('Daily NPW'!K51:O51)/1000</f>
        <v>0.9</v>
      </c>
      <c r="H9" s="21" t="n">
        <f aca="false">SUM('Daily NPW'!P51:T51)/1000+0.1</f>
        <v>24.617</v>
      </c>
      <c r="I9" s="24" t="n">
        <f aca="false">SUM('Daily NPW'!U51:W51)/1000</f>
        <v>0</v>
      </c>
      <c r="J9" s="22" t="n">
        <f aca="false">SUM(E9:I9)</f>
        <v>36.893</v>
      </c>
      <c r="K9" s="23" t="n">
        <f aca="false">SUM('Daily NPW'!Y51:Z51)</f>
        <v>0</v>
      </c>
      <c r="L9" s="21" t="n">
        <f aca="false">SUM('Daily NPW'!AA51:AE51)/1000</f>
        <v>7.4</v>
      </c>
      <c r="M9" s="21" t="n">
        <f aca="false">SUM('Daily NPW'!AF51:AJ51)/1000</f>
        <v>1.012</v>
      </c>
      <c r="N9" s="21" t="n">
        <f aca="false">SUM('Daily NPW'!AK51:AN51)/1000</f>
        <v>14.438</v>
      </c>
      <c r="O9" s="24" t="n">
        <f aca="false">SUM('Daily NPW'!AO51:AS51)/1000</f>
        <v>7.988</v>
      </c>
      <c r="P9" s="22" t="n">
        <f aca="false">SUM(K9:O9)</f>
        <v>30.838</v>
      </c>
      <c r="Q9" s="23" t="n">
        <f aca="false">SUM('Daily NPW'!AU51:AY51)/1000</f>
        <v>3.7</v>
      </c>
      <c r="R9" s="21" t="n">
        <f aca="false">SUM('Daily NPW'!AZ51:BD51)/1000</f>
        <v>1.27</v>
      </c>
      <c r="S9" s="21" t="n">
        <f aca="false">SUM('Daily NPW'!BE51:BI51)/1000</f>
        <v>20.33</v>
      </c>
      <c r="T9" s="24" t="n">
        <f aca="false">SUM('Daily NPW'!BJ51:BM51)/1000</f>
        <v>13.47</v>
      </c>
      <c r="U9" s="22" t="n">
        <f aca="false">SUM(Q9:T9)</f>
        <v>38.77</v>
      </c>
      <c r="V9" s="25" t="n">
        <f aca="false">+J9+P9+U9</f>
        <v>106.501</v>
      </c>
    </row>
    <row r="10" customFormat="false" ht="12.75" hidden="false" customHeight="false" outlineLevel="0" collapsed="false">
      <c r="B10" s="26"/>
      <c r="C10" s="26"/>
      <c r="D10" s="27"/>
      <c r="E10" s="28"/>
      <c r="F10" s="26"/>
      <c r="G10" s="26"/>
      <c r="H10" s="26"/>
      <c r="I10" s="29"/>
      <c r="J10" s="30"/>
      <c r="K10" s="28"/>
      <c r="L10" s="26"/>
      <c r="M10" s="26"/>
      <c r="N10" s="26"/>
      <c r="O10" s="29"/>
      <c r="P10" s="30"/>
      <c r="Q10" s="28"/>
      <c r="R10" s="26"/>
      <c r="S10" s="26"/>
      <c r="T10" s="29"/>
      <c r="U10" s="30"/>
      <c r="V10" s="25"/>
    </row>
    <row r="11" customFormat="false" ht="12.75" hidden="false" customHeight="false" outlineLevel="0" collapsed="false">
      <c r="A11" s="0" t="s">
        <v>30</v>
      </c>
      <c r="B11" s="31" t="n">
        <v>4</v>
      </c>
      <c r="C11" s="31" t="n">
        <v>0</v>
      </c>
      <c r="D11" s="27" t="n">
        <f aca="false">SUM(B11:C11)</f>
        <v>4</v>
      </c>
      <c r="E11" s="32" t="n">
        <f aca="false">SUM('Daily NPW'!B96:F96)/1000</f>
        <v>0</v>
      </c>
      <c r="F11" s="31" t="n">
        <f aca="false">SUM('Daily NPW'!G96:J96)/1000</f>
        <v>0</v>
      </c>
      <c r="G11" s="31" t="n">
        <f aca="false">SUM('Daily NPW'!K96:O96)/1000</f>
        <v>0</v>
      </c>
      <c r="H11" s="31" t="n">
        <f aca="false">SUM('Daily NPW'!P96:T96)/1000</f>
        <v>4.4</v>
      </c>
      <c r="I11" s="33" t="n">
        <f aca="false">SUM('Daily NPW'!U96:W96)</f>
        <v>0</v>
      </c>
      <c r="J11" s="27" t="n">
        <f aca="false">SUM(E11:I11)</f>
        <v>4.4</v>
      </c>
      <c r="K11" s="32" t="n">
        <f aca="false">SUM('Daily NPW'!Y96:Z96)/1000</f>
        <v>1.5</v>
      </c>
      <c r="L11" s="31" t="n">
        <f aca="false">SUM('Daily NPW'!AA96:AE96)/1000</f>
        <v>0</v>
      </c>
      <c r="M11" s="31" t="n">
        <f aca="false">SUM('Daily NPW'!AF96:AJ96)/1000</f>
        <v>0</v>
      </c>
      <c r="N11" s="31" t="n">
        <f aca="false">SUM('Daily NPW'!AK96:AN96)/1000</f>
        <v>3.2</v>
      </c>
      <c r="O11" s="33" t="n">
        <f aca="false">SUM('Daily NPW'!AO96:AS96)/1000</f>
        <v>0</v>
      </c>
      <c r="P11" s="27" t="n">
        <f aca="false">SUM(K11:O11)</f>
        <v>4.7</v>
      </c>
      <c r="Q11" s="32" t="n">
        <f aca="false">SUM('Daily NPW'!AU96:AY96)/1000</f>
        <v>0.8</v>
      </c>
      <c r="R11" s="31" t="n">
        <f aca="false">SUM('Daily NPW'!AZ96:BD96)/1000</f>
        <v>0</v>
      </c>
      <c r="S11" s="31" t="n">
        <f aca="false">SUM('Daily NPW'!BE96:BI96)/1000</f>
        <v>3</v>
      </c>
      <c r="T11" s="33" t="n">
        <f aca="false">SUM('Daily NPW'!BJ96:BM96)/1000</f>
        <v>1</v>
      </c>
      <c r="U11" s="27" t="n">
        <f aca="false">SUM(Q11:T11)</f>
        <v>4.8</v>
      </c>
      <c r="V11" s="34" t="n">
        <f aca="false">+J11+P11+U11</f>
        <v>13.9</v>
      </c>
    </row>
    <row r="12" customFormat="false" ht="12.75" hidden="false" customHeight="false" outlineLevel="0" collapsed="false">
      <c r="A12" s="0" t="s">
        <v>31</v>
      </c>
      <c r="B12" s="31" t="n">
        <v>0.5</v>
      </c>
      <c r="C12" s="31" t="n">
        <v>0</v>
      </c>
      <c r="D12" s="27" t="n">
        <f aca="false">SUM(B12:C12)</f>
        <v>0.5</v>
      </c>
      <c r="E12" s="32" t="n">
        <f aca="false">SUM('Daily NPW'!B97:F97)/1000</f>
        <v>0</v>
      </c>
      <c r="F12" s="31" t="n">
        <f aca="false">SUM('Daily NPW'!G97:J97)/1000</f>
        <v>0</v>
      </c>
      <c r="G12" s="31" t="n">
        <f aca="false">SUM('Daily NPW'!K97:O97)/1000</f>
        <v>0</v>
      </c>
      <c r="H12" s="31" t="n">
        <f aca="false">SUM('Daily NPW'!P97:T97)/1000</f>
        <v>0</v>
      </c>
      <c r="I12" s="33" t="n">
        <f aca="false">SUM('Daily NPW'!U97:W97)</f>
        <v>0</v>
      </c>
      <c r="J12" s="27" t="n">
        <f aca="false">SUM(E12:I12)</f>
        <v>0</v>
      </c>
      <c r="K12" s="32" t="n">
        <f aca="false">SUM('Daily NPW'!Y97:Z97)/1000</f>
        <v>0</v>
      </c>
      <c r="L12" s="31" t="n">
        <f aca="false">SUM('Daily NPW'!AA97:AE97)/1000</f>
        <v>0</v>
      </c>
      <c r="M12" s="31" t="n">
        <f aca="false">SUM('Daily NPW'!AF97:AJ97)/1000</f>
        <v>0</v>
      </c>
      <c r="N12" s="31" t="n">
        <f aca="false">SUM('Daily NPW'!AK97:AN97)/1000</f>
        <v>0</v>
      </c>
      <c r="O12" s="33" t="n">
        <f aca="false">SUM('Daily NPW'!AO97:AS97)/1000</f>
        <v>0</v>
      </c>
      <c r="P12" s="27" t="n">
        <f aca="false">SUM(K12:O12)</f>
        <v>0</v>
      </c>
      <c r="Q12" s="32" t="n">
        <f aca="false">SUM('Daily NPW'!AU97:AY97)/1000</f>
        <v>0</v>
      </c>
      <c r="R12" s="31" t="n">
        <f aca="false">SUM('Daily NPW'!AZ97:BD97)/1000</f>
        <v>0</v>
      </c>
      <c r="S12" s="31" t="n">
        <f aca="false">SUM('Daily NPW'!BE97:BI97)/1000</f>
        <v>0</v>
      </c>
      <c r="T12" s="33" t="n">
        <f aca="false">SUM('Daily NPW'!BJ97:BM97)/1000</f>
        <v>0</v>
      </c>
      <c r="U12" s="27" t="n">
        <f aca="false">SUM(Q12:T12)</f>
        <v>0</v>
      </c>
      <c r="V12" s="34" t="n">
        <f aca="false">+J12+P12+U12</f>
        <v>0</v>
      </c>
    </row>
    <row r="13" customFormat="false" ht="12.75" hidden="false" customHeight="false" outlineLevel="0" collapsed="false">
      <c r="B13" s="31"/>
      <c r="C13" s="31"/>
      <c r="D13" s="27"/>
      <c r="E13" s="32"/>
      <c r="F13" s="31"/>
      <c r="G13" s="31"/>
      <c r="H13" s="31"/>
      <c r="I13" s="33"/>
      <c r="J13" s="27"/>
      <c r="K13" s="32"/>
      <c r="L13" s="31"/>
      <c r="M13" s="31"/>
      <c r="N13" s="31"/>
      <c r="O13" s="33"/>
      <c r="P13" s="27"/>
      <c r="Q13" s="32"/>
      <c r="R13" s="31"/>
      <c r="S13" s="31"/>
      <c r="T13" s="33"/>
      <c r="U13" s="27"/>
      <c r="V13" s="34"/>
    </row>
    <row r="14" customFormat="false" ht="12.75" hidden="false" customHeight="false" outlineLevel="0" collapsed="false">
      <c r="A14" s="0" t="s">
        <v>32</v>
      </c>
      <c r="B14" s="31" t="n">
        <v>0</v>
      </c>
      <c r="C14" s="31" t="n">
        <v>3.1</v>
      </c>
      <c r="D14" s="27" t="n">
        <f aca="false">SUM(B14:C14)</f>
        <v>3.1</v>
      </c>
      <c r="E14" s="32" t="n">
        <f aca="false">SUM('Daily NPW'!B99:F99)/1000</f>
        <v>0</v>
      </c>
      <c r="F14" s="31" t="n">
        <f aca="false">SUM('Daily NPW'!G99:J99)/1000</f>
        <v>0</v>
      </c>
      <c r="G14" s="31" t="n">
        <f aca="false">SUM('Daily NPW'!K99:O99)/1000</f>
        <v>0</v>
      </c>
      <c r="H14" s="31" t="n">
        <f aca="false">SUM('Daily NPW'!P99:T99)/1000</f>
        <v>0</v>
      </c>
      <c r="I14" s="33" t="n">
        <f aca="false">SUM('Daily NPW'!U96:W96)/1000</f>
        <v>0</v>
      </c>
      <c r="J14" s="27" t="n">
        <f aca="false">SUM(E14:I14)</f>
        <v>0</v>
      </c>
      <c r="K14" s="32" t="n">
        <f aca="false">SUM('Daily NPW'!Y99:Z99)/1000</f>
        <v>0</v>
      </c>
      <c r="L14" s="31" t="n">
        <f aca="false">SUM('Daily NPW'!AA99:AE99)/1000</f>
        <v>0</v>
      </c>
      <c r="M14" s="31" t="n">
        <f aca="false">SUM('Daily NPW'!AF99:AJ99)/1000</f>
        <v>0</v>
      </c>
      <c r="N14" s="31" t="n">
        <f aca="false">SUM('Daily NPW'!AK99:AN99)/1000</f>
        <v>3.1</v>
      </c>
      <c r="O14" s="33" t="n">
        <f aca="false">SUM('Daily NPW'!AO96:AS96)/1000</f>
        <v>0</v>
      </c>
      <c r="P14" s="27" t="n">
        <f aca="false">SUM(K14:O14)</f>
        <v>3.1</v>
      </c>
      <c r="Q14" s="32" t="n">
        <f aca="false">SUM('Daily NPW'!AU99:AY99)/1000</f>
        <v>0</v>
      </c>
      <c r="R14" s="31" t="n">
        <f aca="false">SUM('Daily NPW'!AZ96:BD96)/1000</f>
        <v>0</v>
      </c>
      <c r="S14" s="31" t="n">
        <f aca="false">SUM('Daily NPW'!BE99:BI99)/1000</f>
        <v>0</v>
      </c>
      <c r="T14" s="33" t="n">
        <f aca="false">SUM('Daily NPW'!BJ99:BM99)/1000</f>
        <v>6.2</v>
      </c>
      <c r="U14" s="27" t="n">
        <f aca="false">SUM(Q14:T14)</f>
        <v>6.2</v>
      </c>
      <c r="V14" s="34" t="n">
        <f aca="false">+J14+P14+U14</f>
        <v>9.3</v>
      </c>
    </row>
    <row r="15" customFormat="false" ht="12.75" hidden="false" customHeight="false" outlineLevel="0" collapsed="false">
      <c r="B15" s="31"/>
      <c r="C15" s="31"/>
      <c r="D15" s="27"/>
      <c r="E15" s="32"/>
      <c r="F15" s="31"/>
      <c r="G15" s="31"/>
      <c r="H15" s="31"/>
      <c r="I15" s="33"/>
      <c r="J15" s="27"/>
      <c r="K15" s="32"/>
      <c r="L15" s="31"/>
      <c r="M15" s="31"/>
      <c r="N15" s="31"/>
      <c r="O15" s="33"/>
      <c r="P15" s="27"/>
      <c r="Q15" s="32"/>
      <c r="R15" s="31"/>
      <c r="S15" s="31"/>
      <c r="T15" s="33"/>
      <c r="U15" s="27"/>
      <c r="V15" s="34"/>
    </row>
    <row r="16" customFormat="false" ht="12.75" hidden="false" customHeight="false" outlineLevel="0" collapsed="false">
      <c r="A16" s="0" t="s">
        <v>33</v>
      </c>
      <c r="B16" s="31" t="n">
        <v>0</v>
      </c>
      <c r="C16" s="31"/>
      <c r="D16" s="27" t="n">
        <f aca="false">SUM(B16:C16)</f>
        <v>0</v>
      </c>
      <c r="E16" s="32" t="n">
        <f aca="false">SUM('Daily NPW'!B109:F109)/1000</f>
        <v>0</v>
      </c>
      <c r="F16" s="31" t="n">
        <f aca="false">SUM('Daily NPW'!G109:J109)/1000</f>
        <v>0.17</v>
      </c>
      <c r="G16" s="31" t="n">
        <f aca="false">SUM('Daily NPW'!K109:O109)/1000</f>
        <v>0</v>
      </c>
      <c r="H16" s="31" t="n">
        <f aca="false">SUM('Daily NPW'!P109:T109)/1000</f>
        <v>0</v>
      </c>
      <c r="I16" s="33" t="n">
        <f aca="false">SUM('Daily NPW'!U109:W109)</f>
        <v>0</v>
      </c>
      <c r="J16" s="27" t="n">
        <f aca="false">SUM(E16:I16)</f>
        <v>0.17</v>
      </c>
      <c r="K16" s="32" t="n">
        <f aca="false">SUM('Daily NPW'!Y111:Z111)/1000</f>
        <v>0</v>
      </c>
      <c r="L16" s="31" t="n">
        <f aca="false">SUM('Daily NPW'!AB109:AE109)/1000</f>
        <v>0.3</v>
      </c>
      <c r="M16" s="31" t="n">
        <f aca="false">SUM('Daily NPW'!AF109:AJ109)/1000</f>
        <v>0</v>
      </c>
      <c r="N16" s="31" t="n">
        <f aca="false">SUM('Daily NPW'!AK109:AN109)/1000</f>
        <v>0</v>
      </c>
      <c r="O16" s="33" t="n">
        <f aca="false">SUM('Daily NPW'!AO109:AS109)/1000</f>
        <v>0</v>
      </c>
      <c r="P16" s="27" t="n">
        <f aca="false">SUM(K16:O16)</f>
        <v>0.3</v>
      </c>
      <c r="Q16" s="32" t="n">
        <f aca="false">SUM('Daily NPW'!AU110:AY110)/1000</f>
        <v>0</v>
      </c>
      <c r="R16" s="31" t="n">
        <f aca="false">SUM('Daily NPW'!AZ109:BD109)/1000</f>
        <v>0</v>
      </c>
      <c r="S16" s="31" t="n">
        <f aca="false">SUM('Daily NPW'!BE109:BI109)/1000</f>
        <v>0</v>
      </c>
      <c r="T16" s="33" t="n">
        <f aca="false">SUM('Daily NPW'!BJ109:BM109)/1000</f>
        <v>0</v>
      </c>
      <c r="U16" s="27" t="n">
        <f aca="false">SUM(Q16:T16)</f>
        <v>0</v>
      </c>
      <c r="V16" s="34" t="n">
        <f aca="false">+J16+P16+U16</f>
        <v>0.47</v>
      </c>
    </row>
    <row r="17" customFormat="false" ht="12.75" hidden="false" customHeight="false" outlineLevel="0" collapsed="false">
      <c r="B17" s="31"/>
      <c r="C17" s="31"/>
      <c r="D17" s="27"/>
      <c r="E17" s="32"/>
      <c r="F17" s="31"/>
      <c r="G17" s="31"/>
      <c r="H17" s="31"/>
      <c r="I17" s="33"/>
      <c r="J17" s="27"/>
      <c r="K17" s="32"/>
      <c r="L17" s="31"/>
      <c r="M17" s="31"/>
      <c r="N17" s="31"/>
      <c r="O17" s="33"/>
      <c r="P17" s="27"/>
      <c r="Q17" s="32"/>
      <c r="R17" s="31"/>
      <c r="S17" s="31"/>
      <c r="T17" s="33"/>
      <c r="U17" s="27"/>
      <c r="V17" s="34"/>
    </row>
    <row r="18" customFormat="false" ht="12.75" hidden="false" customHeight="false" outlineLevel="0" collapsed="false">
      <c r="A18" s="0" t="s">
        <v>34</v>
      </c>
      <c r="B18" s="31" t="n">
        <v>0</v>
      </c>
      <c r="C18" s="31" t="n">
        <v>0</v>
      </c>
      <c r="D18" s="27" t="n">
        <f aca="false">SUM(B18:C18)</f>
        <v>0</v>
      </c>
      <c r="E18" s="32" t="n">
        <f aca="false">SUM('Daily NPW'!B111:F116)/1000</f>
        <v>0.77</v>
      </c>
      <c r="F18" s="31" t="n">
        <f aca="false">SUM('Daily NPW'!G111:J116)/1000</f>
        <v>-0.595</v>
      </c>
      <c r="G18" s="31" t="n">
        <f aca="false">SUM('Daily NPW'!K111:O116)/1000</f>
        <v>0</v>
      </c>
      <c r="H18" s="31" t="n">
        <f aca="false">SUM('Daily NPW'!P111:T116)/1000</f>
        <v>0.595</v>
      </c>
      <c r="I18" s="33" t="n">
        <f aca="false">SUM('Daily NPW'!U111:W116)/1000</f>
        <v>0</v>
      </c>
      <c r="J18" s="27" t="n">
        <f aca="false">SUM(E18:I18)</f>
        <v>0.77</v>
      </c>
      <c r="K18" s="32" t="n">
        <f aca="false">SUM('Daily NPW'!Y111:Z116)/1000</f>
        <v>0</v>
      </c>
      <c r="L18" s="31" t="n">
        <f aca="false">SUM('Daily NPW'!AA111:AE116)/1000</f>
        <v>0</v>
      </c>
      <c r="M18" s="31" t="n">
        <f aca="false">SUM('Daily NPW'!AF111:AJ116)/1000</f>
        <v>0</v>
      </c>
      <c r="N18" s="31" t="n">
        <f aca="false">SUM('Daily NPW'!AK111:AN116)/1000</f>
        <v>0</v>
      </c>
      <c r="O18" s="33" t="n">
        <f aca="false">SUM('Daily NPW'!AO111:AS116)/1000</f>
        <v>0</v>
      </c>
      <c r="P18" s="27" t="n">
        <f aca="false">SUM(K18:O18)</f>
        <v>0</v>
      </c>
      <c r="Q18" s="32" t="n">
        <f aca="false">SUM('Daily NPW'!AU111:AY116)/1000</f>
        <v>0</v>
      </c>
      <c r="R18" s="31" t="n">
        <f aca="false">SUM('Daily NPW'!AZ111:BD116)/1000</f>
        <v>0</v>
      </c>
      <c r="S18" s="31" t="n">
        <f aca="false">SUM('Daily NPW'!BE111:BI116)/1000</f>
        <v>0</v>
      </c>
      <c r="T18" s="33" t="n">
        <f aca="false">SUM('Daily NPW'!BJ111:BM116)/1000</f>
        <v>0</v>
      </c>
      <c r="U18" s="27" t="n">
        <f aca="false">SUM(Q18:T18)</f>
        <v>0</v>
      </c>
      <c r="V18" s="34" t="n">
        <f aca="false">+J18+P18+U18</f>
        <v>0.77</v>
      </c>
    </row>
    <row r="19" customFormat="false" ht="12.75" hidden="false" customHeight="false" outlineLevel="0" collapsed="false">
      <c r="B19" s="31"/>
      <c r="C19" s="31"/>
      <c r="D19" s="27"/>
      <c r="E19" s="32"/>
      <c r="F19" s="31"/>
      <c r="G19" s="31"/>
      <c r="H19" s="31"/>
      <c r="I19" s="33"/>
      <c r="J19" s="27"/>
      <c r="K19" s="32"/>
      <c r="L19" s="31"/>
      <c r="M19" s="31"/>
      <c r="N19" s="31"/>
      <c r="O19" s="33"/>
      <c r="P19" s="27"/>
      <c r="Q19" s="32"/>
      <c r="R19" s="31"/>
      <c r="S19" s="31"/>
      <c r="T19" s="33"/>
      <c r="U19" s="27"/>
      <c r="V19" s="34"/>
    </row>
    <row r="20" customFormat="false" ht="12.75" hidden="false" customHeight="false" outlineLevel="0" collapsed="false">
      <c r="A20" s="0" t="s">
        <v>35</v>
      </c>
      <c r="B20" s="31" t="n">
        <v>0</v>
      </c>
      <c r="C20" s="31" t="n">
        <v>0</v>
      </c>
      <c r="D20" s="27" t="n">
        <f aca="false">SUM(B20:C20)</f>
        <v>0</v>
      </c>
      <c r="E20" s="32" t="n">
        <f aca="false">SUM('Daily NPW'!B117:F117)/1000</f>
        <v>0.106</v>
      </c>
      <c r="F20" s="35" t="n">
        <f aca="false">SUM('Daily NPW'!G117:J117)/1000</f>
        <v>0.03</v>
      </c>
      <c r="G20" s="35" t="n">
        <f aca="false">SUM('Daily NPW'!K117:O117)/1000</f>
        <v>0.03</v>
      </c>
      <c r="H20" s="35" t="n">
        <f aca="false">SUM('Daily NPW'!P117:T117)/1000</f>
        <v>0.03</v>
      </c>
      <c r="I20" s="36" t="n">
        <f aca="false">SUM('Daily NPW'!U117:W117)/1000</f>
        <v>0.03</v>
      </c>
      <c r="J20" s="27" t="n">
        <f aca="false">SUM(E20:I20)</f>
        <v>0.226</v>
      </c>
      <c r="K20" s="35" t="n">
        <f aca="false">SUM('Daily NPW'!Y117:Z117)/1000</f>
        <v>0</v>
      </c>
      <c r="L20" s="35" t="n">
        <f aca="false">SUM('Daily NPW'!AA117:AE117)/1000</f>
        <v>0.03</v>
      </c>
      <c r="M20" s="35" t="n">
        <f aca="false">SUM('Daily NPW'!AF117:AJ117)/1000</f>
        <v>0.03</v>
      </c>
      <c r="N20" s="36" t="n">
        <f aca="false">SUM('Daily NPW'!AK117:AN117)/1000</f>
        <v>0.03</v>
      </c>
      <c r="O20" s="36" t="n">
        <f aca="false">SUM('Daily NPW'!AO117:AS117)/1000</f>
        <v>0.03</v>
      </c>
      <c r="P20" s="27" t="n">
        <f aca="false">SUM(K20:O20)</f>
        <v>0.12</v>
      </c>
      <c r="Q20" s="37" t="n">
        <f aca="false">SUM('Daily NPW'!AU117:AY117)/1000</f>
        <v>0.03</v>
      </c>
      <c r="R20" s="36" t="n">
        <f aca="false">SUM('Daily NPW'!AZ117:BD117)/1000</f>
        <v>0.03</v>
      </c>
      <c r="S20" s="36" t="n">
        <f aca="false">SUM('Daily NPW'!BE117:BI117)/1000</f>
        <v>0.03</v>
      </c>
      <c r="T20" s="36" t="n">
        <f aca="false">SUM('Daily NPW'!BJ117:BM117)/1000</f>
        <v>0.03</v>
      </c>
      <c r="U20" s="27" t="n">
        <f aca="false">SUM(Q20:T20)</f>
        <v>0.12</v>
      </c>
      <c r="V20" s="34" t="n">
        <f aca="false">+J20+P20+U20-0.1</f>
        <v>0.366</v>
      </c>
    </row>
    <row r="21" customFormat="false" ht="12.75" hidden="false" customHeight="false" outlineLevel="0" collapsed="false">
      <c r="B21" s="31"/>
      <c r="C21" s="31"/>
      <c r="D21" s="27"/>
      <c r="E21" s="32"/>
      <c r="F21" s="31"/>
      <c r="G21" s="31"/>
      <c r="H21" s="31"/>
      <c r="I21" s="33"/>
      <c r="J21" s="27"/>
      <c r="K21" s="32"/>
      <c r="L21" s="31"/>
      <c r="M21" s="31"/>
      <c r="N21" s="31"/>
      <c r="O21" s="33"/>
      <c r="P21" s="27"/>
      <c r="Q21" s="32"/>
      <c r="R21" s="31"/>
      <c r="S21" s="31"/>
      <c r="T21" s="33"/>
      <c r="U21" s="27"/>
      <c r="V21" s="34"/>
    </row>
    <row r="22" customFormat="false" ht="12.75" hidden="false" customHeight="false" outlineLevel="0" collapsed="false">
      <c r="A22" s="0" t="s">
        <v>36</v>
      </c>
      <c r="B22" s="31" t="n">
        <v>0</v>
      </c>
      <c r="C22" s="31" t="n">
        <v>0.5</v>
      </c>
      <c r="D22" s="27" t="n">
        <f aca="false">SUM(B22:C22)</f>
        <v>0.5</v>
      </c>
      <c r="E22" s="32" t="n">
        <f aca="false">SUM('Daily NPW'!B118:F118)/1000</f>
        <v>0</v>
      </c>
      <c r="F22" s="31" t="n">
        <f aca="false">SUM('Daily NPW'!G118:J118)/1000</f>
        <v>0</v>
      </c>
      <c r="G22" s="31" t="n">
        <f aca="false">SUM('Daily NPW'!K118:O118)/1000</f>
        <v>0.5</v>
      </c>
      <c r="H22" s="31" t="n">
        <f aca="false">SUM('Daily NPW'!P118:T118)/1000</f>
        <v>0</v>
      </c>
      <c r="I22" s="33" t="n">
        <f aca="false">SUM('Daily NPW'!U118:W118)/1000</f>
        <v>0</v>
      </c>
      <c r="J22" s="27" t="n">
        <f aca="false">SUM(E22:I22)</f>
        <v>0.5</v>
      </c>
      <c r="K22" s="32" t="n">
        <f aca="false">SUM('Daily NPW'!Y118:Z118)/1000</f>
        <v>0</v>
      </c>
      <c r="L22" s="31" t="n">
        <f aca="false">SUM('Daily NPW'!AA118:AE118)/1000</f>
        <v>0</v>
      </c>
      <c r="M22" s="31" t="n">
        <f aca="false">SUM('Daily NPW'!AF118:AJ118)/1000</f>
        <v>0</v>
      </c>
      <c r="N22" s="31" t="n">
        <f aca="false">SUM('Daily NPW'!AK118:AN118)/1000</f>
        <v>0.5</v>
      </c>
      <c r="O22" s="33" t="n">
        <f aca="false">SUM('Daily NPW'!AO118:AS118)/1000</f>
        <v>0</v>
      </c>
      <c r="P22" s="27" t="n">
        <f aca="false">SUM(K22:O22)</f>
        <v>0.5</v>
      </c>
      <c r="Q22" s="32" t="n">
        <f aca="false">SUM('Daily NPW'!AV118:AY118)/1000</f>
        <v>0</v>
      </c>
      <c r="R22" s="31" t="n">
        <f aca="false">SUM('Daily NPW'!AZ118:BD118)/1000</f>
        <v>0</v>
      </c>
      <c r="S22" s="31" t="n">
        <f aca="false">SUM('Daily NPW'!BE118:BI118)/1000</f>
        <v>0.5</v>
      </c>
      <c r="T22" s="33" t="n">
        <f aca="false">SUM('Daily NPW'!BJ118:BM118)/1000</f>
        <v>0</v>
      </c>
      <c r="U22" s="27" t="n">
        <f aca="false">SUM(Q22:T22)</f>
        <v>0.5</v>
      </c>
      <c r="V22" s="34" t="n">
        <f aca="false">+J22+P22+U22</f>
        <v>1.5</v>
      </c>
    </row>
    <row r="23" customFormat="false" ht="12.75" hidden="false" customHeight="false" outlineLevel="0" collapsed="false">
      <c r="B23" s="31"/>
      <c r="C23" s="31"/>
      <c r="D23" s="27"/>
      <c r="E23" s="32"/>
      <c r="F23" s="31"/>
      <c r="G23" s="31"/>
      <c r="H23" s="31"/>
      <c r="I23" s="33"/>
      <c r="J23" s="27"/>
      <c r="K23" s="32"/>
      <c r="L23" s="31"/>
      <c r="M23" s="31"/>
      <c r="N23" s="31"/>
      <c r="O23" s="33"/>
      <c r="P23" s="27"/>
      <c r="Q23" s="32"/>
      <c r="R23" s="31"/>
      <c r="S23" s="31"/>
      <c r="T23" s="33"/>
      <c r="U23" s="27"/>
      <c r="V23" s="34"/>
    </row>
    <row r="24" customFormat="false" ht="12.75" hidden="false" customHeight="false" outlineLevel="0" collapsed="false">
      <c r="A24" s="0" t="s">
        <v>37</v>
      </c>
      <c r="B24" s="31" t="n">
        <v>0</v>
      </c>
      <c r="C24" s="31" t="n">
        <v>0</v>
      </c>
      <c r="D24" s="27" t="n">
        <f aca="false">SUM(B24:C24)</f>
        <v>0</v>
      </c>
      <c r="E24" s="32" t="n">
        <f aca="false">SUM('Daily NPW'!B122:F122)/1000</f>
        <v>0</v>
      </c>
      <c r="F24" s="31" t="n">
        <f aca="false">SUM('Daily NPW'!G122:J122)/1000</f>
        <v>4</v>
      </c>
      <c r="G24" s="31" t="n">
        <f aca="false">SUM('Daily NPW'!K122:O122)/1000</f>
        <v>0</v>
      </c>
      <c r="H24" s="31" t="n">
        <f aca="false">SUM('Daily NPW'!P122:T122)/1000</f>
        <v>0</v>
      </c>
      <c r="I24" s="33" t="n">
        <f aca="false">SUM('Daily NPW'!U122:W122)/1000</f>
        <v>0</v>
      </c>
      <c r="J24" s="27" t="n">
        <f aca="false">SUM(E24:I24)</f>
        <v>4</v>
      </c>
      <c r="K24" s="32" t="n">
        <f aca="false">SUM('Daily NPW'!Y122:Z122)/1000</f>
        <v>0</v>
      </c>
      <c r="L24" s="31" t="n">
        <f aca="false">SUM('Daily NPW'!AA122:AE122)/1000</f>
        <v>0</v>
      </c>
      <c r="M24" s="31" t="n">
        <f aca="false">SUM('Daily NPW'!AF122:AJ122)/1000</f>
        <v>0</v>
      </c>
      <c r="N24" s="31" t="n">
        <f aca="false">SUM('Daily NPW'!AK122:AN122)/1000</f>
        <v>0</v>
      </c>
      <c r="O24" s="33" t="n">
        <f aca="false">SUM('Daily NPW'!AO122:AS122)/1000</f>
        <v>0</v>
      </c>
      <c r="P24" s="27" t="n">
        <f aca="false">SUM(K24:O24)</f>
        <v>0</v>
      </c>
      <c r="Q24" s="32" t="n">
        <f aca="false">SUM('Daily NPW'!AU122:AY122)/1000</f>
        <v>0</v>
      </c>
      <c r="R24" s="31" t="n">
        <f aca="false">SUM('Daily NPW'!AZ122:BD122)/1000</f>
        <v>0</v>
      </c>
      <c r="S24" s="31" t="n">
        <f aca="false">SUM('Daily NPW'!BE122:BI122)/1000</f>
        <v>0</v>
      </c>
      <c r="T24" s="33" t="n">
        <f aca="false">SUM('Daily NPW'!BJ122:BM122)/1000</f>
        <v>0</v>
      </c>
      <c r="U24" s="27" t="n">
        <f aca="false">SUM(Q24:T24)/1000</f>
        <v>0</v>
      </c>
      <c r="V24" s="34" t="n">
        <f aca="false">+J24+P24+U24</f>
        <v>4</v>
      </c>
    </row>
    <row r="25" customFormat="false" ht="12.75" hidden="false" customHeight="false" outlineLevel="0" collapsed="false">
      <c r="B25" s="31"/>
      <c r="C25" s="31"/>
      <c r="D25" s="27"/>
      <c r="E25" s="32"/>
      <c r="F25" s="31"/>
      <c r="G25" s="31"/>
      <c r="H25" s="31"/>
      <c r="I25" s="33"/>
      <c r="J25" s="27"/>
      <c r="K25" s="32"/>
      <c r="L25" s="31"/>
      <c r="M25" s="31"/>
      <c r="N25" s="31"/>
      <c r="O25" s="33"/>
      <c r="P25" s="27"/>
      <c r="Q25" s="32"/>
      <c r="R25" s="31"/>
      <c r="S25" s="31"/>
      <c r="T25" s="33"/>
      <c r="U25" s="27"/>
      <c r="V25" s="34"/>
    </row>
    <row r="26" customFormat="false" ht="12.75" hidden="false" customHeight="false" outlineLevel="0" collapsed="false">
      <c r="A26" s="0" t="s">
        <v>38</v>
      </c>
      <c r="B26" s="31" t="n">
        <v>0</v>
      </c>
      <c r="C26" s="31" t="n">
        <v>1.3</v>
      </c>
      <c r="D26" s="27" t="n">
        <f aca="false">SUM(B26:C26)</f>
        <v>1.3</v>
      </c>
      <c r="E26" s="32" t="n">
        <f aca="false">SUM('Daily NPW'!B110:F110)/1000</f>
        <v>0</v>
      </c>
      <c r="F26" s="31" t="n">
        <f aca="false">SUM('Daily NPW'!G110:J110)/1000</f>
        <v>1.344</v>
      </c>
      <c r="G26" s="31" t="n">
        <f aca="false">SUM('Daily NPW'!K110:O110)/1000</f>
        <v>0</v>
      </c>
      <c r="H26" s="35" t="n">
        <f aca="false">SUM('Daily NPW'!P110:T110)/1000</f>
        <v>0.05</v>
      </c>
      <c r="I26" s="33" t="n">
        <f aca="false">SUM('Daily NPW'!U110:W110)/1000</f>
        <v>1.25</v>
      </c>
      <c r="J26" s="27" t="n">
        <f aca="false">SUM(E26:I26)</f>
        <v>2.644</v>
      </c>
      <c r="K26" s="32" t="n">
        <f aca="false">SUM('Daily NPW'!Y110:Z110)/1000</f>
        <v>0</v>
      </c>
      <c r="L26" s="35" t="n">
        <f aca="false">SUM('Daily NPW'!AA110:AE110)/1000</f>
        <v>0.05</v>
      </c>
      <c r="M26" s="31" t="n">
        <f aca="false">SUM('Daily NPW'!AF110:AJ110)/1000</f>
        <v>1.3</v>
      </c>
      <c r="N26" s="35" t="n">
        <f aca="false">SUM('Daily NPW'!AK110:AN110)/1000</f>
        <v>0.05</v>
      </c>
      <c r="O26" s="33" t="n">
        <f aca="false">SUM('Daily NPW'!AO110:AS110)/1000</f>
        <v>1.3</v>
      </c>
      <c r="P26" s="27" t="n">
        <f aca="false">SUM(K26:O26)</f>
        <v>2.7</v>
      </c>
      <c r="Q26" s="32" t="n">
        <f aca="false">SUM('Daily NPW'!AU110:AY110)/1000</f>
        <v>0</v>
      </c>
      <c r="R26" s="35" t="n">
        <f aca="false">SUM('Daily NPW'!AZ110:BD110)/1000</f>
        <v>1.35</v>
      </c>
      <c r="S26" s="31" t="n">
        <f aca="false">SUM('Daily NPW'!BD110:BI110)/1000</f>
        <v>0</v>
      </c>
      <c r="T26" s="36" t="n">
        <f aca="false">SUM('Daily NPW'!BJ110:BM110)/1000</f>
        <v>1.35</v>
      </c>
      <c r="U26" s="27" t="n">
        <f aca="false">SUM(Q26:T26)</f>
        <v>2.7</v>
      </c>
      <c r="V26" s="34" t="n">
        <f aca="false">+J26+P26+U26</f>
        <v>8.044</v>
      </c>
    </row>
    <row r="27" customFormat="false" ht="12.75" hidden="false" customHeight="false" outlineLevel="0" collapsed="false">
      <c r="B27" s="31"/>
      <c r="C27" s="31"/>
      <c r="D27" s="27"/>
      <c r="E27" s="32"/>
      <c r="F27" s="31"/>
      <c r="G27" s="31"/>
      <c r="H27" s="31"/>
      <c r="I27" s="33"/>
      <c r="J27" s="27"/>
      <c r="K27" s="32"/>
      <c r="L27" s="31"/>
      <c r="M27" s="31"/>
      <c r="N27" s="31"/>
      <c r="O27" s="33"/>
      <c r="P27" s="27"/>
      <c r="Q27" s="32"/>
      <c r="R27" s="31"/>
      <c r="S27" s="31"/>
      <c r="T27" s="33"/>
      <c r="U27" s="27"/>
      <c r="V27" s="34"/>
    </row>
    <row r="28" customFormat="false" ht="12.75" hidden="false" customHeight="false" outlineLevel="0" collapsed="false">
      <c r="A28" s="0" t="s">
        <v>39</v>
      </c>
      <c r="B28" s="31" t="n">
        <v>0</v>
      </c>
      <c r="C28" s="31" t="n">
        <v>1.4</v>
      </c>
      <c r="D28" s="27" t="n">
        <f aca="false">SUM(B28:C28)</f>
        <v>1.4</v>
      </c>
      <c r="E28" s="32" t="n">
        <v>0</v>
      </c>
      <c r="F28" s="31" t="n">
        <v>0</v>
      </c>
      <c r="G28" s="31" t="n">
        <v>0</v>
      </c>
      <c r="H28" s="31" t="n">
        <v>0</v>
      </c>
      <c r="I28" s="33" t="n">
        <v>0</v>
      </c>
      <c r="J28" s="27" t="n">
        <f aca="false">SUM(E28:I28)</f>
        <v>0</v>
      </c>
      <c r="K28" s="32" t="n">
        <v>0</v>
      </c>
      <c r="L28" s="31"/>
      <c r="M28" s="31"/>
      <c r="N28" s="31"/>
      <c r="O28" s="33"/>
      <c r="P28" s="27" t="n">
        <f aca="false">SUM(K28:O28)</f>
        <v>0</v>
      </c>
      <c r="Q28" s="32"/>
      <c r="R28" s="31" t="n">
        <v>0</v>
      </c>
      <c r="S28" s="31"/>
      <c r="T28" s="33"/>
      <c r="U28" s="27" t="n">
        <f aca="false">SUM(Q28:T28)</f>
        <v>0</v>
      </c>
      <c r="V28" s="34" t="n">
        <f aca="false">+J28+P28+U28</f>
        <v>0</v>
      </c>
    </row>
    <row r="29" customFormat="false" ht="12.75" hidden="false" customHeight="false" outlineLevel="0" collapsed="false">
      <c r="B29" s="31"/>
      <c r="C29" s="31"/>
      <c r="D29" s="27"/>
      <c r="E29" s="32"/>
      <c r="F29" s="31"/>
      <c r="G29" s="31"/>
      <c r="H29" s="31"/>
      <c r="I29" s="33"/>
      <c r="J29" s="27"/>
      <c r="K29" s="32"/>
      <c r="L29" s="31"/>
      <c r="M29" s="31"/>
      <c r="N29" s="31"/>
      <c r="O29" s="33"/>
      <c r="P29" s="27"/>
      <c r="Q29" s="32"/>
      <c r="R29" s="31"/>
      <c r="S29" s="31"/>
      <c r="T29" s="33"/>
      <c r="U29" s="27"/>
      <c r="V29" s="34"/>
    </row>
    <row r="30" customFormat="false" ht="12.75" hidden="false" customHeight="false" outlineLevel="0" collapsed="false">
      <c r="A30" s="0" t="s">
        <v>40</v>
      </c>
      <c r="B30" s="31" t="n">
        <v>3.45</v>
      </c>
      <c r="C30" s="31" t="n">
        <v>1.9</v>
      </c>
      <c r="D30" s="27" t="n">
        <f aca="false">SUM(B30:C30)</f>
        <v>5.35</v>
      </c>
      <c r="E30" s="32" t="n">
        <f aca="false">SUM('Daily NPW'!B49:F49)/1000</f>
        <v>2.412</v>
      </c>
      <c r="F30" s="31" t="n">
        <f aca="false">SUM('Daily NPW'!G49:J49)/1000</f>
        <v>2.2</v>
      </c>
      <c r="G30" s="31" t="n">
        <f aca="false">SUM('Daily NPW'!K49:O49)/1000</f>
        <v>2</v>
      </c>
      <c r="H30" s="31" t="n">
        <f aca="false">SUM('Daily NPW'!P49:T49)/1000</f>
        <v>2</v>
      </c>
      <c r="I30" s="33" t="n">
        <f aca="false">SUM('Daily NPW'!U49:W49)/1000</f>
        <v>1.2</v>
      </c>
      <c r="J30" s="27" t="n">
        <f aca="false">SUM(E30:I30)</f>
        <v>9.812</v>
      </c>
      <c r="K30" s="32" t="n">
        <f aca="false">SUM('Daily NPW'!Y49:Z49)/1000</f>
        <v>0.8</v>
      </c>
      <c r="L30" s="31" t="n">
        <f aca="false">SUM('Daily NPW'!AA49:AE49)/1000</f>
        <v>1.975</v>
      </c>
      <c r="M30" s="31" t="n">
        <f aca="false">SUM('Daily NPW'!AF49:AJ49)/1000</f>
        <v>1.875</v>
      </c>
      <c r="N30" s="31" t="n">
        <f aca="false">SUM('Daily NPW'!AK49:AN49)/1000</f>
        <v>1.5</v>
      </c>
      <c r="O30" s="33" t="n">
        <f aca="false">SUM('Daily NPW'!AO49:AS49)/1000</f>
        <v>1.875</v>
      </c>
      <c r="P30" s="27" t="n">
        <f aca="false">SUM(K30:O30)</f>
        <v>8.025</v>
      </c>
      <c r="Q30" s="32" t="n">
        <f aca="false">SUM('Daily NPW'!AU49:AY49)/1000</f>
        <v>1.875</v>
      </c>
      <c r="R30" s="31" t="n">
        <f aca="false">SUM('Daily NPW'!AZ49:BD49)/1000</f>
        <v>1.875</v>
      </c>
      <c r="S30" s="31" t="n">
        <f aca="false">SUM('Daily NPW'!BE49:BI49)/1000</f>
        <v>1.875</v>
      </c>
      <c r="T30" s="33" t="n">
        <f aca="false">SUM('Daily NPW'!BJ49:BM49)/1000</f>
        <v>1.4</v>
      </c>
      <c r="U30" s="27" t="n">
        <f aca="false">SUM(Q30:T30)</f>
        <v>7.025</v>
      </c>
      <c r="V30" s="34" t="n">
        <f aca="false">+J30+P30+U30</f>
        <v>24.862</v>
      </c>
    </row>
    <row r="31" customFormat="false" ht="12.75" hidden="false" customHeight="false" outlineLevel="0" collapsed="false">
      <c r="B31" s="26"/>
      <c r="C31" s="26"/>
      <c r="D31" s="30"/>
      <c r="E31" s="28"/>
      <c r="F31" s="26"/>
      <c r="G31" s="26"/>
      <c r="H31" s="26"/>
      <c r="I31" s="29"/>
      <c r="J31" s="30"/>
      <c r="K31" s="28"/>
      <c r="L31" s="26"/>
      <c r="M31" s="26"/>
      <c r="N31" s="26"/>
      <c r="O31" s="29"/>
      <c r="P31" s="30"/>
      <c r="Q31" s="28"/>
      <c r="R31" s="26"/>
      <c r="S31" s="26"/>
      <c r="T31" s="29"/>
      <c r="U31" s="30"/>
      <c r="V31" s="38"/>
    </row>
    <row r="32" customFormat="false" ht="12.75" hidden="false" customHeight="false" outlineLevel="0" collapsed="false">
      <c r="A32" s="39" t="s">
        <v>41</v>
      </c>
      <c r="B32" s="40" t="n">
        <f aca="false">SUM(B9:B31)</f>
        <v>28.45</v>
      </c>
      <c r="C32" s="40" t="n">
        <f aca="false">SUM(C9:C31)</f>
        <v>33.2</v>
      </c>
      <c r="D32" s="41" t="n">
        <f aca="false">SUM(B32:C32)</f>
        <v>61.65</v>
      </c>
      <c r="E32" s="42" t="n">
        <f aca="false">SUM(E9:E31)</f>
        <v>14.489</v>
      </c>
      <c r="F32" s="40" t="n">
        <f aca="false">SUM(F9:F31)</f>
        <v>7.324</v>
      </c>
      <c r="G32" s="40" t="n">
        <f aca="false">SUM(G9:G31)</f>
        <v>3.43</v>
      </c>
      <c r="H32" s="40" t="n">
        <f aca="false">SUM(H9:H31)</f>
        <v>31.692</v>
      </c>
      <c r="I32" s="43" t="n">
        <f aca="false">SUM(I9:I31)</f>
        <v>2.48</v>
      </c>
      <c r="J32" s="41" t="n">
        <f aca="false">SUM(J9:J31)</f>
        <v>59.415</v>
      </c>
      <c r="K32" s="42" t="n">
        <f aca="false">SUM(K9:K31)</f>
        <v>2.3</v>
      </c>
      <c r="L32" s="40" t="n">
        <f aca="false">SUM(L9:L31)</f>
        <v>9.755</v>
      </c>
      <c r="M32" s="40" t="n">
        <f aca="false">SUM(M9:M31)</f>
        <v>4.217</v>
      </c>
      <c r="N32" s="40" t="n">
        <f aca="false">SUM(N9:N31)</f>
        <v>22.818</v>
      </c>
      <c r="O32" s="43" t="n">
        <f aca="false">SUM(O9:O31)</f>
        <v>11.193</v>
      </c>
      <c r="P32" s="41" t="n">
        <f aca="false">SUM(P9:P31)</f>
        <v>50.283</v>
      </c>
      <c r="Q32" s="42" t="n">
        <f aca="false">SUM(Q9:Q31)</f>
        <v>6.405</v>
      </c>
      <c r="R32" s="40" t="n">
        <f aca="false">SUM(R9:R31)</f>
        <v>4.525</v>
      </c>
      <c r="S32" s="40" t="n">
        <f aca="false">SUM(S9:S31)</f>
        <v>25.735</v>
      </c>
      <c r="T32" s="43" t="n">
        <f aca="false">SUM(T9:T31)</f>
        <v>23.45</v>
      </c>
      <c r="U32" s="41" t="n">
        <f aca="false">SUM(U9:U31)</f>
        <v>60.115</v>
      </c>
      <c r="V32" s="44" t="n">
        <f aca="false">SUM(V9:V31)</f>
        <v>169.713</v>
      </c>
      <c r="W32" s="45"/>
    </row>
    <row r="33" customFormat="false" ht="12.75" hidden="false" customHeight="false" outlineLevel="0" collapsed="false">
      <c r="B33" s="26"/>
      <c r="C33" s="26"/>
      <c r="D33" s="30"/>
      <c r="E33" s="28"/>
      <c r="F33" s="26"/>
      <c r="G33" s="26"/>
      <c r="H33" s="26"/>
      <c r="I33" s="29"/>
      <c r="J33" s="30"/>
      <c r="K33" s="28"/>
      <c r="L33" s="26"/>
      <c r="M33" s="26"/>
      <c r="N33" s="26"/>
      <c r="O33" s="29"/>
      <c r="P33" s="30"/>
      <c r="Q33" s="28"/>
      <c r="R33" s="26"/>
      <c r="S33" s="26"/>
      <c r="T33" s="29"/>
      <c r="U33" s="30"/>
      <c r="V33" s="38"/>
    </row>
    <row r="34" customFormat="false" ht="12.75" hidden="false" customHeight="false" outlineLevel="0" collapsed="false">
      <c r="A34" s="0" t="s">
        <v>42</v>
      </c>
      <c r="B34" s="21" t="n">
        <v>59.25</v>
      </c>
      <c r="C34" s="21"/>
      <c r="D34" s="22" t="n">
        <f aca="false">+B34</f>
        <v>59.25</v>
      </c>
      <c r="E34" s="23"/>
      <c r="F34" s="21"/>
      <c r="G34" s="21"/>
      <c r="H34" s="21"/>
      <c r="I34" s="24"/>
      <c r="J34" s="22"/>
      <c r="K34" s="23"/>
      <c r="L34" s="21"/>
      <c r="M34" s="21"/>
      <c r="N34" s="21"/>
      <c r="O34" s="24"/>
      <c r="P34" s="22"/>
      <c r="Q34" s="23"/>
      <c r="R34" s="21"/>
      <c r="S34" s="21"/>
      <c r="T34" s="24"/>
      <c r="U34" s="22"/>
      <c r="V34" s="25"/>
    </row>
    <row r="35" customFormat="false" ht="12.75" hidden="false" customHeight="false" outlineLevel="0" collapsed="false">
      <c r="B35" s="26"/>
      <c r="C35" s="26"/>
      <c r="D35" s="30"/>
      <c r="E35" s="28"/>
      <c r="F35" s="26"/>
      <c r="G35" s="26"/>
      <c r="H35" s="26"/>
      <c r="I35" s="29"/>
      <c r="J35" s="30"/>
      <c r="K35" s="28"/>
      <c r="L35" s="26"/>
      <c r="M35" s="26"/>
      <c r="N35" s="26"/>
      <c r="O35" s="29"/>
      <c r="P35" s="30"/>
      <c r="Q35" s="28"/>
      <c r="R35" s="26"/>
      <c r="S35" s="26"/>
      <c r="T35" s="29"/>
      <c r="U35" s="30"/>
      <c r="V35" s="38"/>
    </row>
    <row r="36" customFormat="false" ht="12.75" hidden="false" customHeight="false" outlineLevel="0" collapsed="false">
      <c r="A36" s="19" t="s">
        <v>43</v>
      </c>
      <c r="B36" s="26"/>
      <c r="C36" s="26"/>
      <c r="D36" s="30"/>
      <c r="E36" s="28"/>
      <c r="F36" s="26"/>
      <c r="G36" s="26"/>
      <c r="H36" s="26"/>
      <c r="I36" s="29"/>
      <c r="J36" s="30"/>
      <c r="K36" s="28"/>
      <c r="L36" s="26"/>
      <c r="M36" s="26"/>
      <c r="N36" s="26"/>
      <c r="O36" s="29"/>
      <c r="P36" s="30"/>
      <c r="Q36" s="28"/>
      <c r="R36" s="26"/>
      <c r="S36" s="26"/>
      <c r="T36" s="29"/>
      <c r="U36" s="30"/>
      <c r="V36" s="38"/>
    </row>
    <row r="37" customFormat="false" ht="12.75" hidden="false" customHeight="false" outlineLevel="0" collapsed="false">
      <c r="B37" s="26"/>
      <c r="C37" s="26"/>
      <c r="D37" s="30"/>
      <c r="E37" s="28"/>
      <c r="F37" s="26"/>
      <c r="G37" s="26"/>
      <c r="H37" s="26"/>
      <c r="I37" s="29"/>
      <c r="J37" s="30"/>
      <c r="K37" s="28"/>
      <c r="L37" s="26"/>
      <c r="M37" s="26"/>
      <c r="N37" s="26"/>
      <c r="O37" s="29"/>
      <c r="P37" s="30"/>
      <c r="Q37" s="28"/>
      <c r="R37" s="26"/>
      <c r="S37" s="26"/>
      <c r="T37" s="29"/>
      <c r="U37" s="30"/>
      <c r="V37" s="38"/>
    </row>
    <row r="38" customFormat="false" ht="12.75" hidden="false" customHeight="false" outlineLevel="0" collapsed="false">
      <c r="A38" s="0" t="s">
        <v>44</v>
      </c>
      <c r="B38" s="31" t="n">
        <v>8.4</v>
      </c>
      <c r="C38" s="31" t="n">
        <f aca="false">3.9+0.7</f>
        <v>4.6</v>
      </c>
      <c r="D38" s="27" t="n">
        <f aca="false">SUM(B38:C38)</f>
        <v>13</v>
      </c>
      <c r="E38" s="32" t="n">
        <f aca="false">SUM('Daily NPW'!B12:F12)/1000</f>
        <v>4.349</v>
      </c>
      <c r="F38" s="31" t="n">
        <f aca="false">SUM('Daily NPW'!G12:J12)/1000</f>
        <v>6.284</v>
      </c>
      <c r="G38" s="31" t="n">
        <f aca="false">SUM('Daily NPW'!K12:O12)/1000</f>
        <v>3.485</v>
      </c>
      <c r="H38" s="31" t="n">
        <f aca="false">SUM('Daily NPW'!P12:T12)/1000</f>
        <v>8.705</v>
      </c>
      <c r="I38" s="33" t="n">
        <f aca="false">SUM('Daily NPW'!U12:W12)/1000</f>
        <v>2.2</v>
      </c>
      <c r="J38" s="27" t="n">
        <v>25</v>
      </c>
      <c r="K38" s="32" t="n">
        <f aca="false">SUM('Daily NPW'!Y12:Z12)/1000</f>
        <v>0.32</v>
      </c>
      <c r="L38" s="31" t="n">
        <f aca="false">SUM('Daily NPW'!AA12:AE12)/1000</f>
        <v>5.995</v>
      </c>
      <c r="M38" s="31" t="n">
        <f aca="false">SUM('Daily NPW'!AF12:AJ12)/1000</f>
        <v>5.42</v>
      </c>
      <c r="N38" s="31" t="n">
        <f aca="false">SUM('Daily NPW'!AK12:AN12)/1000</f>
        <v>14.99</v>
      </c>
      <c r="O38" s="33" t="n">
        <f aca="false">SUM('Daily NPW'!AO12:AS12)/1000</f>
        <v>4.275</v>
      </c>
      <c r="P38" s="27" t="n">
        <f aca="false">SUM(K38:O38)</f>
        <v>31</v>
      </c>
      <c r="Q38" s="32" t="n">
        <f aca="false">SUM('Daily NPW'!AU12:AY12)/1000</f>
        <v>7.44</v>
      </c>
      <c r="R38" s="31" t="n">
        <f aca="false">SUM('Daily NPW'!AZ12:BD12)/1000</f>
        <v>7.79</v>
      </c>
      <c r="S38" s="31" t="n">
        <f aca="false">SUM('Daily NPW'!BE12:BI12)/1000</f>
        <v>27.11</v>
      </c>
      <c r="T38" s="33" t="n">
        <f aca="false">SUM('Daily NPW'!BJ12:BM12)/1000</f>
        <v>7.64</v>
      </c>
      <c r="U38" s="27" t="n">
        <f aca="false">SUM(Q38:T38)</f>
        <v>49.98</v>
      </c>
      <c r="V38" s="34" t="n">
        <f aca="false">+J38+P38+U38</f>
        <v>105.98</v>
      </c>
    </row>
    <row r="39" customFormat="false" ht="12.75" hidden="false" customHeight="false" outlineLevel="0" collapsed="false">
      <c r="B39" s="31"/>
      <c r="C39" s="31"/>
      <c r="D39" s="27"/>
      <c r="E39" s="32"/>
      <c r="F39" s="31"/>
      <c r="G39" s="31"/>
      <c r="H39" s="31"/>
      <c r="I39" s="33"/>
      <c r="J39" s="27"/>
      <c r="K39" s="32"/>
      <c r="L39" s="31"/>
      <c r="M39" s="31"/>
      <c r="N39" s="31"/>
      <c r="O39" s="33"/>
      <c r="P39" s="27"/>
      <c r="Q39" s="32"/>
      <c r="R39" s="31"/>
      <c r="S39" s="31"/>
      <c r="T39" s="33"/>
      <c r="U39" s="27"/>
      <c r="V39" s="34"/>
    </row>
    <row r="40" customFormat="false" ht="12.75" hidden="false" customHeight="false" outlineLevel="0" collapsed="false">
      <c r="A40" s="0" t="s">
        <v>45</v>
      </c>
      <c r="B40" s="31" t="n">
        <v>10</v>
      </c>
      <c r="C40" s="31" t="n">
        <v>10.2</v>
      </c>
      <c r="D40" s="27" t="n">
        <f aca="false">SUM(B40:C40)</f>
        <v>20.2</v>
      </c>
      <c r="E40" s="32"/>
      <c r="F40" s="31"/>
      <c r="G40" s="31"/>
      <c r="H40" s="31"/>
      <c r="I40" s="33"/>
      <c r="J40" s="27" t="n">
        <f aca="false">SUM(E40:I40)</f>
        <v>0</v>
      </c>
      <c r="K40" s="32"/>
      <c r="L40" s="31"/>
      <c r="M40" s="31"/>
      <c r="N40" s="31"/>
      <c r="O40" s="33"/>
      <c r="P40" s="27" t="n">
        <f aca="false">SUM(K40:O40)</f>
        <v>0</v>
      </c>
      <c r="Q40" s="32"/>
      <c r="R40" s="31" t="n">
        <v>40</v>
      </c>
      <c r="S40" s="31"/>
      <c r="T40" s="33"/>
      <c r="U40" s="27" t="n">
        <f aca="false">SUM(Q40:T40)</f>
        <v>40</v>
      </c>
      <c r="V40" s="34" t="n">
        <f aca="false">+J40+P40+U40</f>
        <v>40</v>
      </c>
    </row>
    <row r="41" customFormat="false" ht="12.75" hidden="false" customHeight="false" outlineLevel="0" collapsed="false">
      <c r="B41" s="31"/>
      <c r="C41" s="31"/>
      <c r="D41" s="27"/>
      <c r="E41" s="32"/>
      <c r="F41" s="31"/>
      <c r="G41" s="31"/>
      <c r="H41" s="31"/>
      <c r="I41" s="33"/>
      <c r="J41" s="27"/>
      <c r="K41" s="32"/>
      <c r="L41" s="31"/>
      <c r="M41" s="31"/>
      <c r="N41" s="31"/>
      <c r="O41" s="33"/>
      <c r="P41" s="27"/>
      <c r="Q41" s="32"/>
      <c r="R41" s="31"/>
      <c r="S41" s="31"/>
      <c r="T41" s="33"/>
      <c r="U41" s="27"/>
      <c r="V41" s="34"/>
    </row>
    <row r="42" customFormat="false" ht="12.75" hidden="false" customHeight="false" outlineLevel="0" collapsed="false">
      <c r="A42" s="0" t="s">
        <v>46</v>
      </c>
      <c r="B42" s="31"/>
      <c r="C42" s="31" t="n">
        <f aca="false">0.6+0.6</f>
        <v>1.2</v>
      </c>
      <c r="D42" s="27" t="n">
        <f aca="false">SUM(B42:C42)</f>
        <v>1.2</v>
      </c>
      <c r="E42" s="32" t="n">
        <f aca="false">0.25+0.5</f>
        <v>0.75</v>
      </c>
      <c r="F42" s="31"/>
      <c r="G42" s="31"/>
      <c r="H42" s="31"/>
      <c r="I42" s="33"/>
      <c r="J42" s="27" t="n">
        <f aca="false">SUM(E42:I42)</f>
        <v>0.75</v>
      </c>
      <c r="K42" s="32" t="n">
        <v>0.25</v>
      </c>
      <c r="L42" s="31"/>
      <c r="M42" s="31"/>
      <c r="N42" s="31"/>
      <c r="O42" s="33"/>
      <c r="P42" s="27" t="n">
        <f aca="false">SUM(K42:O42)</f>
        <v>0.25</v>
      </c>
      <c r="Q42" s="32" t="n">
        <v>0.25</v>
      </c>
      <c r="R42" s="31"/>
      <c r="S42" s="31"/>
      <c r="T42" s="33"/>
      <c r="U42" s="27" t="n">
        <f aca="false">SUM(Q42:T42)</f>
        <v>0.25</v>
      </c>
      <c r="V42" s="34" t="n">
        <f aca="false">+J42+P42+U42</f>
        <v>1.25</v>
      </c>
    </row>
    <row r="43" customFormat="false" ht="12.75" hidden="false" customHeight="false" outlineLevel="0" collapsed="false">
      <c r="B43" s="26"/>
      <c r="C43" s="26"/>
      <c r="D43" s="30"/>
      <c r="E43" s="28"/>
      <c r="F43" s="26"/>
      <c r="G43" s="26"/>
      <c r="H43" s="26"/>
      <c r="I43" s="29"/>
      <c r="J43" s="30"/>
      <c r="K43" s="28"/>
      <c r="L43" s="26"/>
      <c r="M43" s="26"/>
      <c r="N43" s="26"/>
      <c r="O43" s="29"/>
      <c r="P43" s="30"/>
      <c r="Q43" s="28"/>
      <c r="R43" s="26"/>
      <c r="S43" s="26"/>
      <c r="T43" s="29"/>
      <c r="U43" s="30"/>
      <c r="V43" s="38"/>
    </row>
    <row r="44" customFormat="false" ht="13.5" hidden="false" customHeight="false" outlineLevel="0" collapsed="false">
      <c r="A44" s="45" t="s">
        <v>47</v>
      </c>
      <c r="B44" s="46" t="n">
        <f aca="false">B34-B32+B38+B40+B42</f>
        <v>49.2</v>
      </c>
      <c r="C44" s="46" t="n">
        <f aca="false">B44-C32+C38+C40+C42</f>
        <v>32</v>
      </c>
      <c r="D44" s="47" t="n">
        <f aca="false">D34-D32+D38+D40+D42</f>
        <v>32</v>
      </c>
      <c r="E44" s="48" t="n">
        <f aca="false">+C44-E32+E38+E40+E42</f>
        <v>22.61</v>
      </c>
      <c r="F44" s="46" t="n">
        <f aca="false">+E44-F32+F38+F40+F42</f>
        <v>21.57</v>
      </c>
      <c r="G44" s="46" t="n">
        <f aca="false">+F44-G32+G38+G40+G42</f>
        <v>21.625</v>
      </c>
      <c r="H44" s="46" t="n">
        <f aca="false">+G44-H32+H38+H40+H42</f>
        <v>-1.362</v>
      </c>
      <c r="I44" s="49" t="n">
        <f aca="false">+H44-I32+I38+I40+I42</f>
        <v>-1.642</v>
      </c>
      <c r="J44" s="47" t="n">
        <f aca="false">D44-J32+J38+J40+J42</f>
        <v>-1.66500000000001</v>
      </c>
      <c r="K44" s="48" t="n">
        <f aca="false">+I44-K32+K38+K40+K42</f>
        <v>-3.372</v>
      </c>
      <c r="L44" s="46" t="n">
        <f aca="false">+K44-L32+L38+L40+L42</f>
        <v>-7.132</v>
      </c>
      <c r="M44" s="46" t="n">
        <f aca="false">+L44-M32+M38+M40+M42</f>
        <v>-5.929</v>
      </c>
      <c r="N44" s="46" t="n">
        <f aca="false">+M44-N32+N38+N40+N42</f>
        <v>-13.757</v>
      </c>
      <c r="O44" s="49" t="n">
        <f aca="false">+N44-O32+O38+O40+O42</f>
        <v>-20.675</v>
      </c>
      <c r="P44" s="47" t="n">
        <f aca="false">J44-P32+P38+P40+P42</f>
        <v>-20.698</v>
      </c>
      <c r="Q44" s="48" t="n">
        <f aca="false">+O44-Q32+Q38+Q40+Q42</f>
        <v>-19.39</v>
      </c>
      <c r="R44" s="46" t="n">
        <f aca="false">+Q44-R32+R38+R40+R42</f>
        <v>23.875</v>
      </c>
      <c r="S44" s="46" t="n">
        <f aca="false">+R44-S32+S38+S40+S42</f>
        <v>25.25</v>
      </c>
      <c r="T44" s="49" t="n">
        <f aca="false">+S44-T32+T38+T40+T42</f>
        <v>9.43999999999999</v>
      </c>
      <c r="U44" s="47" t="n">
        <f aca="false">P44-U32+U38+U40+U42</f>
        <v>9.417</v>
      </c>
      <c r="V44" s="50" t="n">
        <f aca="false">D44-V32+V38+V40+V42</f>
        <v>9.51700000000001</v>
      </c>
      <c r="W44" s="45"/>
    </row>
    <row r="45" customFormat="false" ht="13.5" hidden="true" customHeight="false" outlineLevel="0" collapsed="false">
      <c r="A45" s="45"/>
      <c r="B45" s="21"/>
      <c r="C45" s="21"/>
      <c r="D45" s="22"/>
      <c r="E45" s="23"/>
      <c r="F45" s="21"/>
      <c r="G45" s="21"/>
      <c r="H45" s="21"/>
      <c r="I45" s="24"/>
      <c r="J45" s="22"/>
      <c r="K45" s="23"/>
      <c r="L45" s="21"/>
      <c r="M45" s="21"/>
      <c r="N45" s="21"/>
      <c r="O45" s="24"/>
      <c r="P45" s="22"/>
      <c r="Q45" s="23"/>
      <c r="R45" s="21"/>
      <c r="S45" s="21"/>
      <c r="T45" s="24"/>
      <c r="U45" s="22"/>
      <c r="V45" s="25"/>
      <c r="W45" s="45"/>
    </row>
    <row r="46" customFormat="false" ht="13.5" hidden="true" customHeight="false" outlineLevel="0" collapsed="false">
      <c r="A46" s="45"/>
      <c r="B46" s="21"/>
      <c r="C46" s="21"/>
      <c r="D46" s="22"/>
      <c r="E46" s="23"/>
      <c r="F46" s="21"/>
      <c r="G46" s="21"/>
      <c r="H46" s="21"/>
      <c r="I46" s="24"/>
      <c r="J46" s="22"/>
      <c r="K46" s="23"/>
      <c r="L46" s="21"/>
      <c r="M46" s="21"/>
      <c r="N46" s="21"/>
      <c r="O46" s="24"/>
      <c r="P46" s="22"/>
      <c r="Q46" s="23"/>
      <c r="R46" s="21"/>
      <c r="S46" s="21"/>
      <c r="T46" s="24"/>
      <c r="U46" s="22"/>
      <c r="V46" s="25"/>
      <c r="W46" s="45"/>
    </row>
    <row r="47" customFormat="false" ht="14.25" hidden="true" customHeight="false" outlineLevel="0" collapsed="false">
      <c r="A47" s="45" t="s">
        <v>48</v>
      </c>
      <c r="B47" s="51" t="n">
        <v>0</v>
      </c>
      <c r="C47" s="51" t="n">
        <v>0</v>
      </c>
      <c r="D47" s="52" t="n">
        <v>26.9</v>
      </c>
      <c r="E47" s="53" t="n">
        <v>21.1</v>
      </c>
      <c r="F47" s="51" t="n">
        <v>23.8</v>
      </c>
      <c r="G47" s="51" t="n">
        <v>8.1</v>
      </c>
      <c r="H47" s="51" t="n">
        <v>-8.9</v>
      </c>
      <c r="I47" s="54" t="n">
        <v>-7.7</v>
      </c>
      <c r="J47" s="52" t="n">
        <v>-7.7</v>
      </c>
      <c r="K47" s="23"/>
      <c r="L47" s="23"/>
      <c r="M47" s="23"/>
      <c r="N47" s="23"/>
      <c r="O47" s="55"/>
      <c r="P47" s="22"/>
      <c r="Q47" s="23"/>
      <c r="R47" s="23"/>
      <c r="S47" s="23"/>
      <c r="T47" s="55"/>
      <c r="U47" s="22"/>
      <c r="V47" s="25"/>
      <c r="W47" s="45"/>
    </row>
    <row r="48" customFormat="false" ht="13.5" hidden="true" customHeight="false" outlineLevel="0" collapsed="false">
      <c r="A48" s="45"/>
      <c r="B48" s="21"/>
      <c r="C48" s="21"/>
      <c r="D48" s="22"/>
      <c r="E48" s="23"/>
      <c r="F48" s="21"/>
      <c r="G48" s="21"/>
      <c r="H48" s="21"/>
      <c r="I48" s="24"/>
      <c r="J48" s="22"/>
      <c r="K48" s="23"/>
      <c r="L48" s="21"/>
      <c r="M48" s="21"/>
      <c r="N48" s="21"/>
      <c r="O48" s="24"/>
      <c r="P48" s="22"/>
      <c r="Q48" s="23"/>
      <c r="R48" s="21"/>
      <c r="S48" s="21"/>
      <c r="T48" s="24"/>
      <c r="U48" s="22"/>
      <c r="V48" s="25"/>
      <c r="W48" s="45"/>
    </row>
    <row r="49" customFormat="false" ht="13.5" hidden="true" customHeight="false" outlineLevel="0" collapsed="false">
      <c r="A49" s="45" t="s">
        <v>49</v>
      </c>
      <c r="B49" s="21"/>
      <c r="C49" s="21"/>
      <c r="D49" s="22" t="n">
        <f aca="false">D44-D47</f>
        <v>5.09999999999999</v>
      </c>
      <c r="E49" s="23" t="n">
        <f aca="false">E44-E47</f>
        <v>1.51</v>
      </c>
      <c r="F49" s="23" t="n">
        <f aca="false">F44-F47</f>
        <v>-2.23</v>
      </c>
      <c r="G49" s="23" t="n">
        <f aca="false">G44-G47</f>
        <v>13.525</v>
      </c>
      <c r="H49" s="23" t="n">
        <f aca="false">H44-H47</f>
        <v>7.538</v>
      </c>
      <c r="I49" s="55" t="n">
        <f aca="false">I44-I47</f>
        <v>6.058</v>
      </c>
      <c r="J49" s="22" t="n">
        <f aca="false">J44-J47</f>
        <v>6.03499999999999</v>
      </c>
      <c r="K49" s="23"/>
      <c r="L49" s="23"/>
      <c r="M49" s="23"/>
      <c r="N49" s="23"/>
      <c r="O49" s="55"/>
      <c r="P49" s="22"/>
      <c r="Q49" s="23"/>
      <c r="R49" s="23"/>
      <c r="S49" s="23"/>
      <c r="T49" s="55"/>
      <c r="U49" s="22"/>
      <c r="V49" s="25"/>
      <c r="W49" s="45"/>
    </row>
    <row r="50" customFormat="false" ht="14.25" hidden="true" customHeight="false" outlineLevel="0" collapsed="false">
      <c r="B50" s="56"/>
      <c r="C50" s="56"/>
      <c r="D50" s="57"/>
      <c r="E50" s="58"/>
      <c r="F50" s="56"/>
      <c r="G50" s="56"/>
      <c r="H50" s="56"/>
      <c r="I50" s="59"/>
      <c r="J50" s="57"/>
      <c r="K50" s="58"/>
      <c r="L50" s="56"/>
      <c r="M50" s="56"/>
      <c r="N50" s="56"/>
      <c r="O50" s="59"/>
      <c r="P50" s="57"/>
      <c r="Q50" s="58"/>
      <c r="R50" s="56"/>
      <c r="S50" s="56"/>
      <c r="T50" s="59"/>
      <c r="U50" s="57"/>
      <c r="V50" s="60"/>
    </row>
    <row r="51" customFormat="false" ht="13.5" hidden="true" customHeight="false" outlineLevel="0" collapsed="false"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</row>
    <row r="52" customFormat="false" ht="13.5" hidden="true" customHeight="false" outlineLevel="0" collapsed="false"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</row>
    <row r="53" customFormat="false" ht="13.5" hidden="true" customHeight="false" outlineLevel="0" collapsed="false"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</row>
    <row r="54" customFormat="false" ht="13.5" hidden="true" customHeight="false" outlineLevel="0" collapsed="false">
      <c r="A54" s="0" t="s">
        <v>50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</row>
    <row r="55" customFormat="false" ht="13.5" hidden="true" customHeight="false" outlineLevel="0" collapsed="false"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</row>
    <row r="56" customFormat="false" ht="13.5" hidden="true" customHeight="false" outlineLevel="0" collapsed="false">
      <c r="A56" s="0" t="s">
        <v>51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</row>
    <row r="57" customFormat="false" ht="13.5" hidden="true" customHeight="false" outlineLevel="0" collapsed="false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</row>
    <row r="58" customFormat="false" ht="13.5" hidden="false" customHeight="false" outlineLevel="0" collapsed="false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</row>
    <row r="59" customFormat="false" ht="12.75" hidden="false" customHeight="false" outlineLevel="0" collapsed="false">
      <c r="A59" s="0" t="s">
        <v>52</v>
      </c>
      <c r="B59" s="62"/>
      <c r="C59" s="62"/>
      <c r="D59" s="63" t="n">
        <v>32</v>
      </c>
      <c r="E59" s="62"/>
      <c r="F59" s="62"/>
      <c r="G59" s="62"/>
      <c r="H59" s="62"/>
      <c r="J59" s="62" t="n">
        <v>-0.6</v>
      </c>
      <c r="K59" s="62"/>
      <c r="L59" s="62"/>
      <c r="M59" s="62"/>
      <c r="N59" s="62"/>
      <c r="O59" s="62"/>
      <c r="P59" s="62" t="n">
        <v>-20.3</v>
      </c>
      <c r="Q59" s="64"/>
      <c r="R59" s="62"/>
      <c r="S59" s="64"/>
      <c r="T59" s="62"/>
      <c r="U59" s="62"/>
      <c r="V59" s="62" t="n">
        <v>25.2</v>
      </c>
    </row>
    <row r="60" customFormat="false" ht="13.5" hidden="false" customHeight="false" outlineLevel="0" collapsed="false">
      <c r="A60" s="0" t="s">
        <v>53</v>
      </c>
      <c r="B60" s="62"/>
      <c r="C60" s="62"/>
      <c r="D60" s="65" t="n">
        <v>0</v>
      </c>
      <c r="E60" s="62"/>
      <c r="F60" s="62"/>
      <c r="G60" s="62"/>
      <c r="H60" s="62"/>
      <c r="I60" s="62"/>
      <c r="J60" s="66" t="n">
        <f aca="false">J44-J59</f>
        <v>-1.06500000000001</v>
      </c>
      <c r="K60" s="62"/>
      <c r="L60" s="62"/>
      <c r="M60" s="62"/>
      <c r="N60" s="62"/>
      <c r="O60" s="62"/>
      <c r="P60" s="66" t="n">
        <f aca="false">P44-P59</f>
        <v>-0.398000000000007</v>
      </c>
      <c r="Q60" s="64"/>
      <c r="R60" s="62"/>
      <c r="S60" s="64"/>
      <c r="T60" s="62"/>
      <c r="U60" s="62" t="s">
        <v>54</v>
      </c>
      <c r="V60" s="66" t="n">
        <f aca="false">V44-V59</f>
        <v>-15.683</v>
      </c>
    </row>
    <row r="61" customFormat="false" ht="13.5" hidden="false" customHeight="false" outlineLevel="0" collapsed="false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4"/>
      <c r="T61" s="62"/>
      <c r="U61" s="62"/>
      <c r="V61" s="62"/>
    </row>
    <row r="62" customFormat="false" ht="12.75" hidden="false" customHeight="false" outlineLevel="0" collapsed="false">
      <c r="A62" s="0" t="s">
        <v>55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4"/>
      <c r="T62" s="62"/>
      <c r="U62" s="62"/>
      <c r="V62" s="62"/>
    </row>
    <row r="63" customFormat="false" ht="12.75" hidden="false" customHeight="false" outlineLevel="0" collapsed="false">
      <c r="A63" s="67" t="s">
        <v>56</v>
      </c>
      <c r="B63" s="62"/>
      <c r="C63" s="62"/>
      <c r="D63" s="62" t="n">
        <v>12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</row>
    <row r="64" customFormat="false" ht="12.75" hidden="false" customHeight="false" outlineLevel="0" collapsed="false">
      <c r="A64" s="67" t="s">
        <v>57</v>
      </c>
      <c r="B64" s="62"/>
      <c r="C64" s="62"/>
      <c r="D64" s="62" t="n">
        <v>2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</row>
    <row r="65" customFormat="false" ht="11.25" hidden="false" customHeight="true" outlineLevel="0" collapsed="false">
      <c r="A65" s="67" t="s">
        <v>58</v>
      </c>
      <c r="B65" s="62"/>
      <c r="C65" s="62"/>
      <c r="D65" s="62" t="n">
        <v>0.5</v>
      </c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</row>
    <row r="66" customFormat="false" ht="11.25" hidden="false" customHeight="true" outlineLevel="0" collapsed="false">
      <c r="A66" s="67" t="s">
        <v>59</v>
      </c>
      <c r="B66" s="62"/>
      <c r="C66" s="62"/>
      <c r="D66" s="62" t="n">
        <v>-1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</row>
    <row r="67" customFormat="false" ht="12.75" hidden="false" customHeight="false" outlineLevel="0" collapsed="false">
      <c r="A67" s="67" t="s">
        <v>60</v>
      </c>
      <c r="B67" s="62"/>
      <c r="C67" s="62"/>
      <c r="D67" s="62" t="n">
        <v>-0.6</v>
      </c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</row>
    <row r="68" customFormat="false" ht="12.75" hidden="false" customHeight="false" outlineLevel="0" collapsed="false">
      <c r="A68" s="67" t="s">
        <v>61</v>
      </c>
      <c r="B68" s="62"/>
      <c r="C68" s="62"/>
      <c r="D68" s="62" t="n">
        <v>-4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</row>
    <row r="69" customFormat="false" ht="13.5" hidden="false" customHeight="false" outlineLevel="0" collapsed="false">
      <c r="A69" s="68"/>
      <c r="B69" s="62"/>
      <c r="C69" s="62"/>
      <c r="D69" s="66" t="n">
        <f aca="false">SUM(D63:D68)</f>
        <v>8.9</v>
      </c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4"/>
      <c r="R69" s="62"/>
      <c r="S69" s="64"/>
      <c r="T69" s="62"/>
      <c r="U69" s="62"/>
      <c r="V69" s="62"/>
    </row>
    <row r="70" customFormat="false" ht="13.5" hidden="false" customHeight="false" outlineLevel="0" collapsed="false">
      <c r="B70" s="62"/>
      <c r="C70" s="62"/>
      <c r="D70" s="69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4"/>
      <c r="T70" s="62"/>
      <c r="U70" s="62"/>
      <c r="V70" s="62"/>
    </row>
    <row r="71" customFormat="false" ht="12.75" hidden="false" customHeight="false" outlineLevel="0" collapsed="false">
      <c r="A71" s="67" t="s">
        <v>62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4"/>
      <c r="T71" s="62"/>
      <c r="U71" s="62"/>
      <c r="V71" s="62"/>
    </row>
    <row r="72" customFormat="false" ht="12.75" hidden="false" customHeight="false" outlineLevel="0" collapsed="false">
      <c r="A72" s="67" t="s">
        <v>63</v>
      </c>
      <c r="B72" s="62"/>
      <c r="C72" s="62"/>
      <c r="D72" s="62" t="n">
        <v>-3.4</v>
      </c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4"/>
      <c r="T72" s="62"/>
      <c r="U72" s="62"/>
      <c r="V72" s="62"/>
    </row>
    <row r="73" customFormat="false" ht="12.75" hidden="false" customHeight="false" outlineLevel="0" collapsed="false">
      <c r="A73" s="67" t="s">
        <v>64</v>
      </c>
      <c r="B73" s="62"/>
      <c r="C73" s="62"/>
      <c r="D73" s="62" t="n">
        <v>-1.35</v>
      </c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4"/>
      <c r="T73" s="62"/>
      <c r="U73" s="62"/>
      <c r="V73" s="62"/>
    </row>
    <row r="74" customFormat="false" ht="13.5" hidden="false" customHeight="false" outlineLevel="0" collapsed="false">
      <c r="A74" s="68"/>
      <c r="B74" s="62"/>
      <c r="C74" s="62"/>
      <c r="D74" s="66" t="n">
        <f aca="false">SUM(D72:D73)</f>
        <v>-4.75</v>
      </c>
      <c r="E74" s="62" t="s">
        <v>54</v>
      </c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4"/>
      <c r="T74" s="62"/>
      <c r="U74" s="62"/>
      <c r="V74" s="62"/>
    </row>
    <row r="75" customFormat="false" ht="13.5" hidden="false" customHeight="false" outlineLevel="0" collapsed="false">
      <c r="A75" s="68"/>
      <c r="B75" s="62"/>
      <c r="C75" s="62"/>
      <c r="D75" s="70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4"/>
      <c r="T75" s="62"/>
      <c r="U75" s="62"/>
      <c r="V75" s="62"/>
    </row>
    <row r="76" customFormat="false" ht="12.75" hidden="false" customHeight="false" outlineLevel="0" collapsed="false">
      <c r="A76" s="67" t="s">
        <v>65</v>
      </c>
      <c r="B76" s="62"/>
      <c r="C76" s="62"/>
      <c r="D76" s="70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4"/>
      <c r="T76" s="62"/>
      <c r="U76" s="62"/>
      <c r="V76" s="62"/>
    </row>
    <row r="77" customFormat="false" ht="12.75" hidden="false" customHeight="false" outlineLevel="0" collapsed="false">
      <c r="A77" s="67" t="s">
        <v>66</v>
      </c>
      <c r="B77" s="62"/>
      <c r="C77" s="62"/>
      <c r="D77" s="70" t="n">
        <v>9</v>
      </c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4"/>
      <c r="T77" s="62"/>
      <c r="U77" s="62"/>
      <c r="V77" s="62"/>
    </row>
    <row r="78" customFormat="false" ht="12.75" hidden="false" customHeight="false" outlineLevel="0" collapsed="false">
      <c r="A78" s="67" t="s">
        <v>67</v>
      </c>
      <c r="B78" s="62"/>
      <c r="C78" s="62"/>
      <c r="D78" s="70" t="n">
        <v>-2.8</v>
      </c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4"/>
      <c r="T78" s="62"/>
      <c r="U78" s="62"/>
      <c r="V78" s="62"/>
    </row>
    <row r="79" customFormat="false" ht="12.75" hidden="false" customHeight="false" outlineLevel="0" collapsed="false">
      <c r="A79" s="67" t="s">
        <v>68</v>
      </c>
      <c r="B79" s="62"/>
      <c r="C79" s="62"/>
      <c r="D79" s="70" t="n">
        <v>-6.9</v>
      </c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4"/>
      <c r="T79" s="62"/>
      <c r="U79" s="62"/>
      <c r="V79" s="62"/>
    </row>
    <row r="80" customFormat="false" ht="12.75" hidden="false" customHeight="false" outlineLevel="0" collapsed="false">
      <c r="A80" s="67" t="s">
        <v>69</v>
      </c>
      <c r="B80" s="62"/>
      <c r="C80" s="62"/>
      <c r="D80" s="70" t="n">
        <v>0.7</v>
      </c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4"/>
      <c r="T80" s="62"/>
      <c r="U80" s="62"/>
      <c r="V80" s="62"/>
    </row>
    <row r="81" customFormat="false" ht="12.75" hidden="false" customHeight="false" outlineLevel="0" collapsed="false">
      <c r="A81" s="67" t="s">
        <v>70</v>
      </c>
      <c r="B81" s="62"/>
      <c r="C81" s="62"/>
      <c r="D81" s="62" t="n">
        <v>-11.1</v>
      </c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4"/>
      <c r="T81" s="62"/>
      <c r="U81" s="62"/>
      <c r="V81" s="62"/>
    </row>
    <row r="82" customFormat="false" ht="13.5" hidden="false" customHeight="false" outlineLevel="0" collapsed="false">
      <c r="A82" s="67"/>
      <c r="B82" s="62"/>
      <c r="C82" s="62"/>
      <c r="D82" s="66" t="n">
        <f aca="false">SUM(D77:D81)</f>
        <v>-11.1</v>
      </c>
      <c r="E82" s="62" t="s">
        <v>54</v>
      </c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4"/>
      <c r="T82" s="62"/>
      <c r="U82" s="62"/>
      <c r="V82" s="62"/>
    </row>
    <row r="83" customFormat="false" ht="13.5" hidden="false" customHeight="false" outlineLevel="0" collapsed="false">
      <c r="A83" s="67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4"/>
      <c r="T83" s="62"/>
      <c r="U83" s="62"/>
      <c r="V83" s="62"/>
    </row>
    <row r="84" customFormat="false" ht="12.75" hidden="false" customHeight="false" outlineLevel="0" collapsed="false">
      <c r="A84" s="0" t="s">
        <v>71</v>
      </c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</row>
    <row r="85" customFormat="false" ht="12.75" hidden="false" customHeight="false" outlineLevel="0" collapsed="false"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</row>
    <row r="86" customFormat="false" ht="12.75" hidden="false" customHeight="false" outlineLevel="0" collapsed="false">
      <c r="A86" s="0" t="s">
        <v>72</v>
      </c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</row>
    <row r="87" customFormat="false" ht="12.75" hidden="false" customHeight="false" outlineLevel="0" collapsed="false"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</row>
    <row r="88" customFormat="false" ht="12.75" hidden="false" customHeight="false" outlineLevel="0" collapsed="false"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</row>
    <row r="89" customFormat="false" ht="12.75" hidden="false" customHeight="false" outlineLevel="0" collapsed="false"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</row>
    <row r="90" customFormat="false" ht="12.75" hidden="false" customHeight="false" outlineLevel="0" collapsed="false"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</row>
    <row r="91" customFormat="false" ht="12.75" hidden="false" customHeight="false" outlineLevel="0" collapsed="false"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</row>
    <row r="92" customFormat="false" ht="12.75" hidden="false" customHeight="false" outlineLevel="0" collapsed="false"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</row>
    <row r="93" customFormat="false" ht="12.75" hidden="false" customHeight="false" outlineLevel="0" collapsed="false"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</row>
    <row r="94" customFormat="false" ht="12.75" hidden="false" customHeight="false" outlineLevel="0" collapsed="false"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</row>
    <row r="95" customFormat="false" ht="12.75" hidden="false" customHeight="false" outlineLevel="0" collapsed="false"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</row>
    <row r="96" customFormat="false" ht="12.75" hidden="false" customHeight="false" outlineLevel="0" collapsed="false"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</row>
    <row r="97" customFormat="false" ht="12.75" hidden="false" customHeight="false" outlineLevel="0" collapsed="false"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</row>
    <row r="98" customFormat="false" ht="12.75" hidden="false" customHeight="false" outlineLevel="0" collapsed="false"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</row>
    <row r="99" customFormat="false" ht="12.75" hidden="false" customHeight="false" outlineLevel="0" collapsed="false"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</row>
    <row r="100" customFormat="false" ht="12.75" hidden="false" customHeight="false" outlineLevel="0" collapsed="false"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</row>
    <row r="101" customFormat="false" ht="12.75" hidden="false" customHeight="false" outlineLevel="0" collapsed="false"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</row>
    <row r="102" customFormat="false" ht="12.75" hidden="false" customHeight="false" outlineLevel="0" collapsed="false"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</row>
    <row r="103" customFormat="false" ht="12.75" hidden="false" customHeight="false" outlineLevel="0" collapsed="false"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</row>
    <row r="104" customFormat="false" ht="12.75" hidden="false" customHeight="false" outlineLevel="0" collapsed="false"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</row>
    <row r="105" customFormat="false" ht="12.75" hidden="false" customHeight="false" outlineLevel="0" collapsed="false"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</row>
    <row r="106" customFormat="false" ht="12.75" hidden="false" customHeight="false" outlineLevel="0" collapsed="false"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</row>
    <row r="107" customFormat="false" ht="12.75" hidden="false" customHeight="false" outlineLevel="0" collapsed="false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</row>
    <row r="108" customFormat="false" ht="12.75" hidden="false" customHeight="false" outlineLevel="0" collapsed="false"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</row>
    <row r="109" customFormat="false" ht="12.75" hidden="false" customHeight="false" outlineLevel="0" collapsed="false"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</row>
    <row r="110" customFormat="false" ht="12.75" hidden="false" customHeight="false" outlineLevel="0" collapsed="false"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</row>
    <row r="111" customFormat="false" ht="12.75" hidden="false" customHeight="false" outlineLevel="0" collapsed="false"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</row>
    <row r="112" customFormat="false" ht="12.75" hidden="false" customHeight="false" outlineLevel="0" collapsed="false"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</row>
    <row r="113" customFormat="false" ht="12.75" hidden="false" customHeight="false" outlineLevel="0" collapsed="false"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</row>
    <row r="114" customFormat="false" ht="12.75" hidden="false" customHeight="false" outlineLevel="0" collapsed="false"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</row>
    <row r="115" customFormat="false" ht="12.75" hidden="false" customHeight="false" outlineLevel="0" collapsed="false"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</row>
    <row r="116" customFormat="false" ht="12.75" hidden="false" customHeight="false" outlineLevel="0" collapsed="false"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</row>
    <row r="117" customFormat="false" ht="12.75" hidden="false" customHeight="false" outlineLevel="0" collapsed="false"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</row>
    <row r="118" customFormat="false" ht="12.75" hidden="false" customHeight="false" outlineLevel="0" collapsed="false"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</row>
    <row r="119" customFormat="false" ht="12.75" hidden="false" customHeight="false" outlineLevel="0" collapsed="false"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</row>
    <row r="120" customFormat="false" ht="12.75" hidden="false" customHeight="false" outlineLevel="0" collapsed="false"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</row>
    <row r="121" customFormat="false" ht="12.75" hidden="false" customHeight="false" outlineLevel="0" collapsed="false"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</row>
    <row r="122" customFormat="false" ht="12.75" hidden="false" customHeight="false" outlineLevel="0" collapsed="false"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</row>
    <row r="123" customFormat="false" ht="12.75" hidden="false" customHeight="false" outlineLevel="0" collapsed="false"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</row>
    <row r="124" customFormat="false" ht="12.75" hidden="false" customHeight="false" outlineLevel="0" collapsed="false"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</row>
    <row r="125" customFormat="false" ht="12.75" hidden="false" customHeight="false" outlineLevel="0" collapsed="false"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</row>
    <row r="126" customFormat="false" ht="12.75" hidden="false" customHeight="false" outlineLevel="0" collapsed="false"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</row>
    <row r="127" customFormat="false" ht="12.75" hidden="false" customHeight="false" outlineLevel="0" collapsed="false"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</row>
    <row r="128" customFormat="false" ht="12.75" hidden="false" customHeight="false" outlineLevel="0" collapsed="false"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</row>
    <row r="129" customFormat="false" ht="12.75" hidden="false" customHeight="false" outlineLevel="0" collapsed="false"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</row>
    <row r="130" customFormat="false" ht="12.75" hidden="false" customHeight="false" outlineLevel="0" collapsed="false"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</row>
    <row r="131" customFormat="false" ht="12.75" hidden="false" customHeight="false" outlineLevel="0" collapsed="false"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</row>
    <row r="132" customFormat="false" ht="12.75" hidden="false" customHeight="false" outlineLevel="0" collapsed="false"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</row>
    <row r="133" customFormat="false" ht="12.75" hidden="false" customHeight="false" outlineLevel="0" collapsed="false"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</row>
    <row r="134" customFormat="false" ht="12.75" hidden="false" customHeight="false" outlineLevel="0" collapsed="false"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</row>
    <row r="135" customFormat="false" ht="12.75" hidden="false" customHeight="false" outlineLevel="0" collapsed="false"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</row>
    <row r="136" customFormat="false" ht="12.75" hidden="false" customHeight="false" outlineLevel="0" collapsed="false"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</row>
    <row r="137" customFormat="false" ht="12.75" hidden="false" customHeight="false" outlineLevel="0" collapsed="false"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</row>
    <row r="138" customFormat="false" ht="12.75" hidden="false" customHeight="false" outlineLevel="0" collapsed="false"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</row>
    <row r="139" customFormat="false" ht="12.75" hidden="false" customHeight="false" outlineLevel="0" collapsed="false"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</row>
    <row r="140" customFormat="false" ht="12.75" hidden="false" customHeight="false" outlineLevel="0" collapsed="false"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</row>
    <row r="141" customFormat="false" ht="12.75" hidden="false" customHeight="false" outlineLevel="0" collapsed="false"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</row>
    <row r="142" customFormat="false" ht="12.75" hidden="false" customHeight="false" outlineLevel="0" collapsed="false"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</row>
    <row r="143" customFormat="false" ht="12.75" hidden="false" customHeight="false" outlineLevel="0" collapsed="false"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</row>
    <row r="144" customFormat="false" ht="12.75" hidden="false" customHeight="false" outlineLevel="0" collapsed="false"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</row>
    <row r="145" customFormat="false" ht="12.75" hidden="false" customHeight="false" outlineLevel="0" collapsed="false"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</row>
    <row r="146" customFormat="false" ht="12.75" hidden="false" customHeight="false" outlineLevel="0" collapsed="false"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</row>
    <row r="147" customFormat="false" ht="12.75" hidden="false" customHeight="false" outlineLevel="0" collapsed="false"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</row>
    <row r="148" customFormat="false" ht="12.75" hidden="false" customHeight="false" outlineLevel="0" collapsed="false"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</row>
    <row r="149" customFormat="false" ht="12.75" hidden="false" customHeight="false" outlineLevel="0" collapsed="false"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</row>
    <row r="150" customFormat="false" ht="12.75" hidden="false" customHeight="false" outlineLevel="0" collapsed="false"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</row>
    <row r="151" customFormat="false" ht="12.75" hidden="false" customHeight="false" outlineLevel="0" collapsed="false"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</row>
    <row r="152" customFormat="false" ht="12.75" hidden="false" customHeight="false" outlineLevel="0" collapsed="false"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</row>
    <row r="153" customFormat="false" ht="12.75" hidden="false" customHeight="false" outlineLevel="0" collapsed="false"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</row>
    <row r="154" customFormat="false" ht="12.75" hidden="false" customHeight="false" outlineLevel="0" collapsed="false"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</row>
    <row r="155" customFormat="false" ht="12.75" hidden="false" customHeight="false" outlineLevel="0" collapsed="false"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</row>
    <row r="156" customFormat="false" ht="12.75" hidden="false" customHeight="false" outlineLevel="0" collapsed="false"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</row>
    <row r="157" customFormat="false" ht="12.75" hidden="false" customHeight="false" outlineLevel="0" collapsed="false"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</row>
    <row r="158" customFormat="false" ht="12.75" hidden="false" customHeight="false" outlineLevel="0" collapsed="false"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</row>
    <row r="159" customFormat="false" ht="12.75" hidden="false" customHeight="false" outlineLevel="0" collapsed="false"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</row>
    <row r="160" customFormat="false" ht="12.75" hidden="false" customHeight="false" outlineLevel="0" collapsed="false"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</row>
    <row r="161" customFormat="false" ht="12.75" hidden="false" customHeight="false" outlineLevel="0" collapsed="false"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</row>
    <row r="162" customFormat="false" ht="12.75" hidden="false" customHeight="false" outlineLevel="0" collapsed="false"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</row>
    <row r="163" customFormat="false" ht="12.75" hidden="false" customHeight="false" outlineLevel="0" collapsed="false"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</row>
    <row r="164" customFormat="false" ht="12.75" hidden="false" customHeight="false" outlineLevel="0" collapsed="false"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</row>
    <row r="165" customFormat="false" ht="12.75" hidden="false" customHeight="false" outlineLevel="0" collapsed="false"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</row>
    <row r="166" customFormat="false" ht="12.75" hidden="false" customHeight="false" outlineLevel="0" collapsed="false"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</row>
    <row r="167" customFormat="false" ht="12.75" hidden="false" customHeight="false" outlineLevel="0" collapsed="false"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</row>
    <row r="168" customFormat="false" ht="12.75" hidden="false" customHeight="false" outlineLevel="0" collapsed="false"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</row>
    <row r="169" customFormat="false" ht="12.75" hidden="false" customHeight="false" outlineLevel="0" collapsed="false"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</row>
    <row r="170" customFormat="false" ht="12.75" hidden="false" customHeight="false" outlineLevel="0" collapsed="false"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</row>
    <row r="171" customFormat="false" ht="12.75" hidden="false" customHeight="false" outlineLevel="0" collapsed="false"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</row>
    <row r="172" customFormat="false" ht="12.75" hidden="false" customHeight="false" outlineLevel="0" collapsed="false"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</row>
    <row r="173" customFormat="false" ht="12.75" hidden="false" customHeight="false" outlineLevel="0" collapsed="false"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</row>
    <row r="174" customFormat="false" ht="12.75" hidden="false" customHeight="false" outlineLevel="0" collapsed="false"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</row>
    <row r="175" customFormat="false" ht="12.75" hidden="false" customHeight="false" outlineLevel="0" collapsed="false"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</row>
    <row r="176" customFormat="false" ht="12.75" hidden="false" customHeight="false" outlineLevel="0" collapsed="false"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</row>
    <row r="177" customFormat="false" ht="12.75" hidden="false" customHeight="false" outlineLevel="0" collapsed="false"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</row>
    <row r="178" customFormat="false" ht="12.75" hidden="false" customHeight="false" outlineLevel="0" collapsed="false"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</row>
    <row r="179" customFormat="false" ht="12.75" hidden="false" customHeight="false" outlineLevel="0" collapsed="false"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</row>
    <row r="180" customFormat="false" ht="12.75" hidden="false" customHeight="false" outlineLevel="0" collapsed="false"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</row>
    <row r="181" customFormat="false" ht="12.75" hidden="false" customHeight="false" outlineLevel="0" collapsed="false"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</row>
    <row r="182" customFormat="false" ht="12.75" hidden="false" customHeight="false" outlineLevel="0" collapsed="false"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</row>
    <row r="183" customFormat="false" ht="12.75" hidden="false" customHeight="false" outlineLevel="0" collapsed="false"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</row>
    <row r="184" customFormat="false" ht="12.75" hidden="false" customHeight="false" outlineLevel="0" collapsed="false"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</row>
  </sheetData>
  <mergeCells count="3">
    <mergeCell ref="A1:V1"/>
    <mergeCell ref="A2:V2"/>
    <mergeCell ref="A3:V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N1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A40" activeCellId="0" sqref="A40:IV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1" width="35.56"/>
    <col collapsed="false" customWidth="true" hidden="false" outlineLevel="0" max="7" min="7" style="0" width="9.41"/>
    <col collapsed="false" customWidth="true" hidden="false" outlineLevel="0" max="22" min="8" style="0" width="11.85"/>
    <col collapsed="false" customWidth="true" hidden="false" outlineLevel="0" max="23" min="23" style="0" width="9.85"/>
    <col collapsed="false" customWidth="true" hidden="false" outlineLevel="0" max="66" min="25" style="0" width="11.7"/>
  </cols>
  <sheetData>
    <row r="1" customFormat="false" ht="12.75" hidden="false" customHeight="false" outlineLevel="0" collapsed="false"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 t="s">
        <v>0</v>
      </c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 t="s">
        <v>0</v>
      </c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customFormat="false" ht="12.75" hidden="false" customHeight="false" outlineLevel="0" collapsed="false">
      <c r="B2" s="11" t="s">
        <v>73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 t="s">
        <v>74</v>
      </c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 t="s">
        <v>75</v>
      </c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</row>
    <row r="3" customFormat="false" ht="12.75" hidden="false" customHeight="false" outlineLevel="0" collapsed="false">
      <c r="B3" s="72" t="s">
        <v>76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 t="s">
        <v>77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 t="s">
        <v>78</v>
      </c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</row>
    <row r="4" customFormat="false" ht="12.75" hidden="false" customHeight="false" outlineLevel="0" collapsed="false"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</row>
    <row r="5" customFormat="false" ht="12.75" hidden="false" customHeight="false" outlineLevel="0" collapsed="false"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</row>
    <row r="7" customFormat="false" ht="12.75" hidden="false" customHeight="false" outlineLevel="0" collapsed="false">
      <c r="B7" s="1" t="s">
        <v>79</v>
      </c>
      <c r="C7" s="1" t="s">
        <v>80</v>
      </c>
      <c r="D7" s="1" t="s">
        <v>81</v>
      </c>
      <c r="E7" s="1" t="s">
        <v>82</v>
      </c>
      <c r="F7" s="1" t="s">
        <v>83</v>
      </c>
      <c r="G7" s="1" t="s">
        <v>80</v>
      </c>
      <c r="H7" s="1" t="s">
        <v>81</v>
      </c>
      <c r="I7" s="1" t="s">
        <v>82</v>
      </c>
      <c r="J7" s="1" t="s">
        <v>83</v>
      </c>
      <c r="K7" s="1" t="s">
        <v>79</v>
      </c>
      <c r="L7" s="1" t="s">
        <v>80</v>
      </c>
      <c r="M7" s="1" t="s">
        <v>81</v>
      </c>
      <c r="N7" s="1" t="s">
        <v>82</v>
      </c>
      <c r="O7" s="1" t="s">
        <v>83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79</v>
      </c>
      <c r="V7" s="1" t="s">
        <v>80</v>
      </c>
      <c r="W7" s="1" t="s">
        <v>81</v>
      </c>
      <c r="X7" s="1"/>
      <c r="Y7" s="1" t="s">
        <v>82</v>
      </c>
      <c r="Z7" s="1" t="s">
        <v>83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79</v>
      </c>
      <c r="AG7" s="1" t="s">
        <v>80</v>
      </c>
      <c r="AH7" s="1" t="s">
        <v>81</v>
      </c>
      <c r="AI7" s="1" t="s">
        <v>82</v>
      </c>
      <c r="AJ7" s="1" t="s">
        <v>83</v>
      </c>
      <c r="AK7" s="1" t="s">
        <v>79</v>
      </c>
      <c r="AL7" s="1" t="s">
        <v>80</v>
      </c>
      <c r="AM7" s="1" t="s">
        <v>81</v>
      </c>
      <c r="AN7" s="1" t="s">
        <v>83</v>
      </c>
      <c r="AO7" s="1" t="s">
        <v>79</v>
      </c>
      <c r="AP7" s="1" t="s">
        <v>80</v>
      </c>
      <c r="AQ7" s="1" t="s">
        <v>81</v>
      </c>
      <c r="AR7" s="1" t="s">
        <v>82</v>
      </c>
      <c r="AS7" s="1" t="s">
        <v>83</v>
      </c>
      <c r="AT7" s="1"/>
      <c r="AU7" s="1" t="s">
        <v>79</v>
      </c>
      <c r="AV7" s="1" t="s">
        <v>80</v>
      </c>
      <c r="AW7" s="1" t="s">
        <v>81</v>
      </c>
      <c r="AX7" s="1" t="s">
        <v>82</v>
      </c>
      <c r="AY7" s="1" t="s">
        <v>83</v>
      </c>
      <c r="AZ7" s="1" t="s">
        <v>79</v>
      </c>
      <c r="BA7" s="1" t="s">
        <v>80</v>
      </c>
      <c r="BB7" s="1" t="s">
        <v>81</v>
      </c>
      <c r="BC7" s="1" t="s">
        <v>82</v>
      </c>
      <c r="BD7" s="1" t="s">
        <v>83</v>
      </c>
      <c r="BE7" s="1" t="s">
        <v>79</v>
      </c>
      <c r="BF7" s="1" t="s">
        <v>80</v>
      </c>
      <c r="BG7" s="1" t="s">
        <v>81</v>
      </c>
      <c r="BH7" s="1" t="s">
        <v>82</v>
      </c>
      <c r="BI7" s="1" t="s">
        <v>83</v>
      </c>
      <c r="BJ7" s="1" t="s">
        <v>79</v>
      </c>
      <c r="BK7" s="1" t="s">
        <v>81</v>
      </c>
      <c r="BL7" s="1" t="s">
        <v>80</v>
      </c>
      <c r="BM7" s="1" t="s">
        <v>83</v>
      </c>
    </row>
    <row r="8" customFormat="false" ht="12.75" hidden="false" customHeight="false" outlineLevel="0" collapsed="false">
      <c r="B8" s="74" t="s">
        <v>5</v>
      </c>
      <c r="C8" s="74" t="s">
        <v>5</v>
      </c>
      <c r="D8" s="74" t="s">
        <v>5</v>
      </c>
      <c r="E8" s="74" t="s">
        <v>5</v>
      </c>
      <c r="F8" s="74" t="s">
        <v>5</v>
      </c>
      <c r="G8" s="74" t="s">
        <v>6</v>
      </c>
      <c r="H8" s="74" t="s">
        <v>6</v>
      </c>
      <c r="I8" s="74" t="s">
        <v>6</v>
      </c>
      <c r="J8" s="74" t="s">
        <v>6</v>
      </c>
      <c r="K8" s="74" t="s">
        <v>6</v>
      </c>
      <c r="L8" s="74" t="s">
        <v>6</v>
      </c>
      <c r="M8" s="74" t="s">
        <v>6</v>
      </c>
      <c r="N8" s="74" t="s">
        <v>6</v>
      </c>
      <c r="O8" s="74" t="s">
        <v>6</v>
      </c>
      <c r="P8" s="74" t="s">
        <v>6</v>
      </c>
      <c r="Q8" s="74" t="s">
        <v>6</v>
      </c>
      <c r="R8" s="74" t="s">
        <v>6</v>
      </c>
      <c r="S8" s="74" t="s">
        <v>6</v>
      </c>
      <c r="T8" s="74" t="s">
        <v>6</v>
      </c>
      <c r="U8" s="74" t="s">
        <v>6</v>
      </c>
      <c r="V8" s="74" t="s">
        <v>6</v>
      </c>
      <c r="W8" s="74" t="s">
        <v>6</v>
      </c>
      <c r="X8" s="74" t="s">
        <v>84</v>
      </c>
      <c r="Y8" s="74" t="s">
        <v>6</v>
      </c>
      <c r="Z8" s="74" t="s">
        <v>6</v>
      </c>
      <c r="AA8" s="74" t="s">
        <v>6</v>
      </c>
      <c r="AB8" s="74" t="s">
        <v>6</v>
      </c>
      <c r="AC8" s="74" t="s">
        <v>6</v>
      </c>
      <c r="AD8" s="74" t="s">
        <v>6</v>
      </c>
      <c r="AE8" s="74" t="s">
        <v>6</v>
      </c>
      <c r="AF8" s="74" t="s">
        <v>6</v>
      </c>
      <c r="AG8" s="74" t="s">
        <v>6</v>
      </c>
      <c r="AH8" s="74" t="s">
        <v>6</v>
      </c>
      <c r="AI8" s="74" t="s">
        <v>6</v>
      </c>
      <c r="AJ8" s="74" t="s">
        <v>6</v>
      </c>
      <c r="AK8" s="74" t="s">
        <v>6</v>
      </c>
      <c r="AL8" s="74" t="s">
        <v>6</v>
      </c>
      <c r="AM8" s="74" t="s">
        <v>6</v>
      </c>
      <c r="AN8" s="74" t="s">
        <v>6</v>
      </c>
      <c r="AO8" s="74" t="s">
        <v>6</v>
      </c>
      <c r="AP8" s="74" t="s">
        <v>6</v>
      </c>
      <c r="AQ8" s="74" t="s">
        <v>6</v>
      </c>
      <c r="AR8" s="74" t="s">
        <v>6</v>
      </c>
      <c r="AS8" s="74" t="s">
        <v>6</v>
      </c>
      <c r="AT8" s="1" t="s">
        <v>8</v>
      </c>
      <c r="AU8" s="1" t="s">
        <v>6</v>
      </c>
      <c r="AV8" s="1" t="s">
        <v>6</v>
      </c>
      <c r="AW8" s="1" t="s">
        <v>6</v>
      </c>
      <c r="AX8" s="1" t="s">
        <v>6</v>
      </c>
      <c r="AY8" s="1" t="s">
        <v>6</v>
      </c>
      <c r="AZ8" s="1" t="s">
        <v>6</v>
      </c>
      <c r="BA8" s="1" t="s">
        <v>6</v>
      </c>
      <c r="BB8" s="1" t="s">
        <v>6</v>
      </c>
      <c r="BC8" s="1" t="s">
        <v>6</v>
      </c>
      <c r="BD8" s="1" t="s">
        <v>6</v>
      </c>
      <c r="BE8" s="1" t="s">
        <v>6</v>
      </c>
      <c r="BF8" s="1" t="s">
        <v>6</v>
      </c>
      <c r="BG8" s="1" t="s">
        <v>6</v>
      </c>
      <c r="BH8" s="1" t="s">
        <v>6</v>
      </c>
      <c r="BI8" s="1" t="s">
        <v>6</v>
      </c>
      <c r="BJ8" s="1" t="s">
        <v>6</v>
      </c>
      <c r="BK8" s="1" t="s">
        <v>6</v>
      </c>
      <c r="BL8" s="1" t="s">
        <v>6</v>
      </c>
      <c r="BM8" s="1" t="s">
        <v>6</v>
      </c>
      <c r="BN8" s="1" t="s">
        <v>85</v>
      </c>
    </row>
    <row r="9" customFormat="false" ht="12.75" hidden="false" customHeight="false" outlineLevel="0" collapsed="false">
      <c r="B9" s="75" t="n">
        <v>37165</v>
      </c>
      <c r="C9" s="75" t="n">
        <v>37166</v>
      </c>
      <c r="D9" s="75" t="n">
        <v>37167</v>
      </c>
      <c r="E9" s="75" t="n">
        <v>37168</v>
      </c>
      <c r="F9" s="75" t="n">
        <v>37169</v>
      </c>
      <c r="G9" s="75" t="n">
        <v>37173</v>
      </c>
      <c r="H9" s="76" t="n">
        <v>37174</v>
      </c>
      <c r="I9" s="76" t="n">
        <v>37175</v>
      </c>
      <c r="J9" s="76" t="n">
        <v>37176</v>
      </c>
      <c r="K9" s="76" t="n">
        <v>37179</v>
      </c>
      <c r="L9" s="76" t="n">
        <v>37180</v>
      </c>
      <c r="M9" s="76" t="n">
        <v>37181</v>
      </c>
      <c r="N9" s="76" t="n">
        <v>37182</v>
      </c>
      <c r="O9" s="76" t="n">
        <v>37183</v>
      </c>
      <c r="P9" s="76" t="n">
        <v>37186</v>
      </c>
      <c r="Q9" s="76" t="n">
        <v>37187</v>
      </c>
      <c r="R9" s="76" t="n">
        <v>37188</v>
      </c>
      <c r="S9" s="76" t="n">
        <v>37189</v>
      </c>
      <c r="T9" s="76" t="n">
        <v>37190</v>
      </c>
      <c r="U9" s="76" t="n">
        <v>37193</v>
      </c>
      <c r="V9" s="76" t="n">
        <v>37194</v>
      </c>
      <c r="W9" s="76" t="n">
        <v>37195</v>
      </c>
      <c r="X9" s="76" t="s">
        <v>85</v>
      </c>
      <c r="Y9" s="76" t="n">
        <v>37196</v>
      </c>
      <c r="Z9" s="76" t="n">
        <v>37197</v>
      </c>
      <c r="AA9" s="76" t="n">
        <v>37200</v>
      </c>
      <c r="AB9" s="76" t="n">
        <v>37201</v>
      </c>
      <c r="AC9" s="76" t="n">
        <v>37202</v>
      </c>
      <c r="AD9" s="76" t="n">
        <v>37203</v>
      </c>
      <c r="AE9" s="76" t="n">
        <v>37204</v>
      </c>
      <c r="AF9" s="76" t="n">
        <v>37207</v>
      </c>
      <c r="AG9" s="76" t="n">
        <v>37208</v>
      </c>
      <c r="AH9" s="76" t="n">
        <v>37209</v>
      </c>
      <c r="AI9" s="76" t="n">
        <v>37210</v>
      </c>
      <c r="AJ9" s="76" t="n">
        <v>37211</v>
      </c>
      <c r="AK9" s="76" t="n">
        <v>37214</v>
      </c>
      <c r="AL9" s="76" t="n">
        <v>37215</v>
      </c>
      <c r="AM9" s="76" t="n">
        <v>37216</v>
      </c>
      <c r="AN9" s="76" t="n">
        <v>37218</v>
      </c>
      <c r="AO9" s="76" t="n">
        <v>37221</v>
      </c>
      <c r="AP9" s="76" t="n">
        <v>37222</v>
      </c>
      <c r="AQ9" s="76" t="n">
        <v>37223</v>
      </c>
      <c r="AR9" s="76" t="n">
        <v>37224</v>
      </c>
      <c r="AS9" s="76" t="n">
        <v>37225</v>
      </c>
      <c r="AT9" s="1" t="s">
        <v>85</v>
      </c>
      <c r="AU9" s="76" t="n">
        <v>37228</v>
      </c>
      <c r="AV9" s="76" t="n">
        <v>37229</v>
      </c>
      <c r="AW9" s="76" t="n">
        <v>37230</v>
      </c>
      <c r="AX9" s="76" t="n">
        <v>37231</v>
      </c>
      <c r="AY9" s="76" t="n">
        <v>37232</v>
      </c>
      <c r="AZ9" s="76" t="n">
        <v>37235</v>
      </c>
      <c r="BA9" s="76" t="n">
        <v>37236</v>
      </c>
      <c r="BB9" s="76" t="n">
        <v>37237</v>
      </c>
      <c r="BC9" s="76" t="n">
        <v>37238</v>
      </c>
      <c r="BD9" s="76" t="n">
        <v>37239</v>
      </c>
      <c r="BE9" s="76" t="n">
        <v>37242</v>
      </c>
      <c r="BF9" s="76" t="n">
        <v>37243</v>
      </c>
      <c r="BG9" s="76" t="n">
        <v>37244</v>
      </c>
      <c r="BH9" s="76" t="n">
        <v>37245</v>
      </c>
      <c r="BI9" s="76" t="n">
        <v>37246</v>
      </c>
      <c r="BJ9" s="76" t="n">
        <v>37249</v>
      </c>
      <c r="BK9" s="76" t="n">
        <v>37251</v>
      </c>
      <c r="BL9" s="76" t="n">
        <v>37252</v>
      </c>
      <c r="BM9" s="76" t="n">
        <v>37253</v>
      </c>
      <c r="BN9" s="76" t="s">
        <v>9</v>
      </c>
    </row>
    <row r="11" customFormat="false" ht="12.75" hidden="false" customHeight="false" outlineLevel="0" collapsed="false">
      <c r="A11" s="71" t="s">
        <v>86</v>
      </c>
    </row>
    <row r="12" customFormat="false" ht="12.75" hidden="false" customHeight="false" outlineLevel="0" collapsed="false">
      <c r="A12" s="71" t="s">
        <v>87</v>
      </c>
      <c r="B12" s="0" t="n">
        <f aca="false">SUM(B13:B33)</f>
        <v>2121</v>
      </c>
      <c r="C12" s="0" t="n">
        <f aca="false">SUM(C13:C33)</f>
        <v>342</v>
      </c>
      <c r="D12" s="0" t="n">
        <f aca="false">SUM(D13:D33)</f>
        <v>1642</v>
      </c>
      <c r="E12" s="0" t="n">
        <f aca="false">SUM(E13:E33)</f>
        <v>229</v>
      </c>
      <c r="F12" s="0" t="n">
        <f aca="false">SUM(F13:F33)</f>
        <v>15</v>
      </c>
      <c r="G12" s="0" t="n">
        <f aca="false">SUM(G13:G33)</f>
        <v>4108</v>
      </c>
      <c r="H12" s="0" t="n">
        <f aca="false">SUM(H13:H33)</f>
        <v>2096</v>
      </c>
      <c r="I12" s="0" t="n">
        <f aca="false">SUM(I13:I33)</f>
        <v>70</v>
      </c>
      <c r="J12" s="0" t="n">
        <f aca="false">SUM(J13:J33)</f>
        <v>10</v>
      </c>
      <c r="K12" s="0" t="n">
        <f aca="false">SUM(K13:K33)</f>
        <v>2400</v>
      </c>
      <c r="L12" s="0" t="n">
        <f aca="false">SUM(L13:L33)</f>
        <v>0</v>
      </c>
      <c r="M12" s="0" t="n">
        <f aca="false">SUM(M13:M33)</f>
        <v>1000</v>
      </c>
      <c r="N12" s="0" t="n">
        <f aca="false">SUM(N13:N33)</f>
        <v>75</v>
      </c>
      <c r="O12" s="0" t="n">
        <f aca="false">SUM(O13:O33)</f>
        <v>10</v>
      </c>
      <c r="P12" s="0" t="n">
        <f aca="false">SUM(P13:P33)</f>
        <v>7420</v>
      </c>
      <c r="Q12" s="0" t="n">
        <f aca="false">SUM(Q13:Q33)</f>
        <v>0</v>
      </c>
      <c r="R12" s="0" t="n">
        <f aca="false">SUM(R13:R33)</f>
        <v>1200</v>
      </c>
      <c r="S12" s="0" t="n">
        <f aca="false">SUM(S13:S33)</f>
        <v>75</v>
      </c>
      <c r="T12" s="0" t="n">
        <f aca="false">SUM(T13:T33)</f>
        <v>10</v>
      </c>
      <c r="U12" s="0" t="n">
        <f aca="false">SUM(U13:U33)</f>
        <v>1300</v>
      </c>
      <c r="V12" s="0" t="n">
        <f aca="false">SUM(V13:V33)</f>
        <v>0</v>
      </c>
      <c r="W12" s="0" t="n">
        <f aca="false">SUM(W13:W33)</f>
        <v>900</v>
      </c>
      <c r="X12" s="0" t="n">
        <f aca="false">SUM(X13:X33)</f>
        <v>25023</v>
      </c>
      <c r="Y12" s="0" t="n">
        <f aca="false">SUM(Y13:Y33)</f>
        <v>200</v>
      </c>
      <c r="Z12" s="0" t="n">
        <f aca="false">SUM(Z13:Z33)</f>
        <v>120</v>
      </c>
      <c r="AA12" s="0" t="n">
        <f aca="false">SUM(AA13:AA33)</f>
        <v>2300</v>
      </c>
      <c r="AB12" s="0" t="n">
        <f aca="false">SUM(AB13:AB33)</f>
        <v>100</v>
      </c>
      <c r="AC12" s="0" t="n">
        <f aca="false">SUM(AC13:AC33)</f>
        <v>2325</v>
      </c>
      <c r="AD12" s="0" t="n">
        <f aca="false">SUM(AD13:AD33)</f>
        <v>200</v>
      </c>
      <c r="AE12" s="0" t="n">
        <f aca="false">SUM(AE13:AE33)</f>
        <v>1070</v>
      </c>
      <c r="AF12" s="0" t="n">
        <f aca="false">SUM(AF13:AF33)</f>
        <v>2850</v>
      </c>
      <c r="AG12" s="0" t="n">
        <f aca="false">SUM(AG13:AG33)</f>
        <v>100</v>
      </c>
      <c r="AH12" s="0" t="n">
        <f aca="false">SUM(AH13:AH33)</f>
        <v>2000</v>
      </c>
      <c r="AI12" s="0" t="n">
        <f aca="false">SUM(AI13:AI33)</f>
        <v>350</v>
      </c>
      <c r="AJ12" s="0" t="n">
        <f aca="false">SUM(AJ13:AJ33)</f>
        <v>120</v>
      </c>
      <c r="AK12" s="0" t="n">
        <f aca="false">SUM(AK13:AK33)</f>
        <v>2850</v>
      </c>
      <c r="AL12" s="0" t="n">
        <f aca="false">SUM(AL13:AL33)</f>
        <v>10120</v>
      </c>
      <c r="AM12" s="0" t="n">
        <f aca="false">SUM(AM13:AM33)</f>
        <v>1800</v>
      </c>
      <c r="AN12" s="0" t="n">
        <f aca="false">SUM(AN13:AN33)</f>
        <v>220</v>
      </c>
      <c r="AO12" s="0" t="n">
        <f aca="false">SUM(AO13:AO33)</f>
        <v>2350</v>
      </c>
      <c r="AP12" s="0" t="n">
        <f aca="false">SUM(AP13:AP33)</f>
        <v>100</v>
      </c>
      <c r="AQ12" s="0" t="n">
        <f aca="false">SUM(AQ13:AQ33)</f>
        <v>1450</v>
      </c>
      <c r="AR12" s="0" t="n">
        <f aca="false">SUM(AR13:AR33)</f>
        <v>200</v>
      </c>
      <c r="AS12" s="0" t="n">
        <f aca="false">SUM(AS13:AS33)</f>
        <v>175</v>
      </c>
      <c r="AT12" s="0" t="n">
        <f aca="false">SUM(AT13:AT33)</f>
        <v>31000</v>
      </c>
      <c r="AU12" s="0" t="n">
        <f aca="false">SUM(AU13:AU33)</f>
        <v>2000</v>
      </c>
      <c r="AV12" s="0" t="n">
        <f aca="false">SUM(AV13:AV33)</f>
        <v>0</v>
      </c>
      <c r="AW12" s="0" t="n">
        <f aca="false">SUM(AW13:AW33)</f>
        <v>3750</v>
      </c>
      <c r="AX12" s="0" t="n">
        <f aca="false">SUM(AX13:AX33)</f>
        <v>200</v>
      </c>
      <c r="AY12" s="0" t="n">
        <f aca="false">SUM(AY13:AY33)</f>
        <v>1490</v>
      </c>
      <c r="AZ12" s="0" t="n">
        <f aca="false">SUM(AZ13:AZ33)</f>
        <v>3300</v>
      </c>
      <c r="BA12" s="0" t="n">
        <f aca="false">SUM(BA13:BA33)</f>
        <v>0</v>
      </c>
      <c r="BB12" s="0" t="n">
        <f aca="false">SUM(BB13:BB33)</f>
        <v>4250</v>
      </c>
      <c r="BC12" s="0" t="n">
        <f aca="false">SUM(BC13:BC33)</f>
        <v>200</v>
      </c>
      <c r="BD12" s="0" t="n">
        <f aca="false">SUM(BD13:BD33)</f>
        <v>40</v>
      </c>
      <c r="BE12" s="0" t="n">
        <f aca="false">SUM(BE13:BE33)</f>
        <v>3500</v>
      </c>
      <c r="BF12" s="0" t="n">
        <f aca="false">SUM(BF13:BF33)</f>
        <v>0</v>
      </c>
      <c r="BG12" s="0" t="n">
        <f aca="false">SUM(BG13:BG33)</f>
        <v>3750</v>
      </c>
      <c r="BH12" s="0" t="n">
        <f aca="false">SUM(BH13:BH33)</f>
        <v>19820</v>
      </c>
      <c r="BI12" s="0" t="n">
        <f aca="false">SUM(BI13:BI33)</f>
        <v>40</v>
      </c>
      <c r="BJ12" s="0" t="n">
        <f aca="false">SUM(BJ13:BJ33)</f>
        <v>3450</v>
      </c>
      <c r="BK12" s="0" t="n">
        <f aca="false">SUM(BK13:BK33)</f>
        <v>3950</v>
      </c>
      <c r="BL12" s="0" t="n">
        <f aca="false">SUM(BL13:BL33)</f>
        <v>200</v>
      </c>
      <c r="BM12" s="0" t="n">
        <f aca="false">SUM(BM13:BM33)</f>
        <v>40</v>
      </c>
      <c r="BN12" s="0" t="n">
        <f aca="false">SUM(BN13:BN33)</f>
        <v>49980</v>
      </c>
    </row>
    <row r="13" customFormat="false" ht="11.25" hidden="true" customHeight="true" outlineLevel="0" collapsed="false">
      <c r="A13" s="71" t="s">
        <v>88</v>
      </c>
      <c r="B13" s="0" t="n">
        <v>2121</v>
      </c>
      <c r="G13" s="0" t="n">
        <v>4023</v>
      </c>
      <c r="K13" s="0" t="n">
        <f aca="false">2750-450</f>
        <v>2300</v>
      </c>
      <c r="P13" s="0" t="n">
        <f aca="false">2750-450</f>
        <v>2300</v>
      </c>
      <c r="U13" s="0" t="n">
        <f aca="false">1750-450</f>
        <v>1300</v>
      </c>
      <c r="X13" s="0" t="n">
        <f aca="false">SUM(B13:W13)</f>
        <v>12044</v>
      </c>
      <c r="AA13" s="0" t="n">
        <v>2200</v>
      </c>
      <c r="AF13" s="0" t="n">
        <v>2750</v>
      </c>
      <c r="AK13" s="0" t="n">
        <v>2750</v>
      </c>
      <c r="AO13" s="0" t="n">
        <v>2100</v>
      </c>
      <c r="AT13" s="0" t="n">
        <f aca="false">SUM(Y13:AS13)</f>
        <v>9800</v>
      </c>
      <c r="AU13" s="0" t="n">
        <v>2000</v>
      </c>
      <c r="AZ13" s="0" t="n">
        <v>3000</v>
      </c>
      <c r="BE13" s="0" t="n">
        <v>3500</v>
      </c>
      <c r="BJ13" s="0" t="n">
        <v>3250</v>
      </c>
      <c r="BN13" s="0" t="n">
        <f aca="false">SUM(AU13:BM13)</f>
        <v>11750</v>
      </c>
    </row>
    <row r="14" customFormat="false" ht="12.75" hidden="true" customHeight="false" outlineLevel="0" collapsed="false">
      <c r="A14" s="71" t="s">
        <v>89</v>
      </c>
      <c r="X14" s="0" t="n">
        <f aca="false">SUM(B14:W14)</f>
        <v>0</v>
      </c>
      <c r="AT14" s="0" t="n">
        <f aca="false">SUM(Y14:AS14)</f>
        <v>0</v>
      </c>
      <c r="BN14" s="0" t="n">
        <f aca="false">SUM(AU14:BM14)</f>
        <v>0</v>
      </c>
    </row>
    <row r="15" customFormat="false" ht="12.75" hidden="true" customHeight="false" outlineLevel="0" collapsed="false">
      <c r="A15" s="71" t="s">
        <v>90</v>
      </c>
      <c r="X15" s="0" t="n">
        <f aca="false">SUM(B15:W15)</f>
        <v>0</v>
      </c>
      <c r="AT15" s="0" t="n">
        <f aca="false">SUM(Y15:AS15)</f>
        <v>0</v>
      </c>
      <c r="BN15" s="0" t="n">
        <f aca="false">SUM(AU15:BM15)</f>
        <v>0</v>
      </c>
    </row>
    <row r="16" customFormat="false" ht="12.75" hidden="true" customHeight="false" outlineLevel="0" collapsed="false">
      <c r="A16" s="71" t="s">
        <v>91</v>
      </c>
      <c r="C16" s="0" t="n">
        <f aca="false">-500</f>
        <v>-500</v>
      </c>
      <c r="P16" s="0" t="n">
        <v>4000</v>
      </c>
      <c r="X16" s="0" t="n">
        <f aca="false">SUM(B16:W16)</f>
        <v>3500</v>
      </c>
      <c r="AL16" s="0" t="n">
        <v>8200</v>
      </c>
      <c r="AT16" s="0" t="n">
        <f aca="false">SUM(Y16:AS16)</f>
        <v>8200</v>
      </c>
      <c r="BH16" s="0" t="n">
        <v>15750</v>
      </c>
      <c r="BN16" s="0" t="n">
        <f aca="false">SUM(AU16:BM16)</f>
        <v>15750</v>
      </c>
    </row>
    <row r="17" customFormat="false" ht="12.75" hidden="true" customHeight="false" outlineLevel="0" collapsed="false">
      <c r="A17" s="71" t="s">
        <v>92</v>
      </c>
      <c r="P17" s="0" t="n">
        <v>1000</v>
      </c>
      <c r="X17" s="0" t="n">
        <f aca="false">SUM(B17:W17)</f>
        <v>1000</v>
      </c>
      <c r="Y17" s="0" t="n">
        <v>100</v>
      </c>
      <c r="Z17" s="0" t="n">
        <v>100</v>
      </c>
      <c r="AA17" s="0" t="n">
        <v>100</v>
      </c>
      <c r="AB17" s="0" t="n">
        <v>100</v>
      </c>
      <c r="AC17" s="0" t="n">
        <v>100</v>
      </c>
      <c r="AD17" s="0" t="n">
        <v>100</v>
      </c>
      <c r="AE17" s="0" t="n">
        <v>100</v>
      </c>
      <c r="AF17" s="0" t="n">
        <v>100</v>
      </c>
      <c r="AG17" s="0" t="n">
        <v>100</v>
      </c>
      <c r="AH17" s="0" t="n">
        <v>100</v>
      </c>
      <c r="AI17" s="0" t="n">
        <v>100</v>
      </c>
      <c r="AJ17" s="0" t="n">
        <v>100</v>
      </c>
      <c r="AK17" s="0" t="n">
        <v>100</v>
      </c>
      <c r="AL17" s="0" t="n">
        <v>1500</v>
      </c>
      <c r="AM17" s="0" t="n">
        <v>100</v>
      </c>
      <c r="AN17" s="0" t="n">
        <v>100</v>
      </c>
      <c r="AO17" s="0" t="n">
        <v>100</v>
      </c>
      <c r="AP17" s="0" t="n">
        <v>100</v>
      </c>
      <c r="AQ17" s="0" t="n">
        <v>100</v>
      </c>
      <c r="AR17" s="0" t="n">
        <v>100</v>
      </c>
      <c r="AS17" s="0" t="n">
        <v>100</v>
      </c>
      <c r="AT17" s="0" t="n">
        <f aca="false">SUM(Y17:AS17)</f>
        <v>3500</v>
      </c>
      <c r="BH17" s="0" t="n">
        <v>3600</v>
      </c>
      <c r="BN17" s="0" t="n">
        <f aca="false">SUM(AU17:BM17)</f>
        <v>3600</v>
      </c>
    </row>
    <row r="18" customFormat="false" ht="12.75" hidden="true" customHeight="false" outlineLevel="0" collapsed="false">
      <c r="A18" s="71" t="s">
        <v>93</v>
      </c>
      <c r="P18" s="0" t="n">
        <v>40</v>
      </c>
      <c r="X18" s="0" t="n">
        <f aca="false">SUM(B18:W18)</f>
        <v>40</v>
      </c>
      <c r="AL18" s="0" t="n">
        <v>40</v>
      </c>
      <c r="AT18" s="0" t="n">
        <f aca="false">SUM(Y18:AS18)</f>
        <v>40</v>
      </c>
      <c r="BH18" s="0" t="n">
        <v>40</v>
      </c>
      <c r="BN18" s="0" t="n">
        <f aca="false">SUM(AU18:BM18)</f>
        <v>40</v>
      </c>
    </row>
    <row r="19" customFormat="false" ht="12.75" hidden="true" customHeight="false" outlineLevel="0" collapsed="false">
      <c r="A19" s="71" t="s">
        <v>94</v>
      </c>
      <c r="P19" s="0" t="n">
        <v>80</v>
      </c>
      <c r="X19" s="0" t="n">
        <f aca="false">SUM(B19:W19)</f>
        <v>80</v>
      </c>
      <c r="AL19" s="0" t="n">
        <v>80</v>
      </c>
      <c r="AT19" s="0" t="n">
        <f aca="false">SUM(Y19:AS19)</f>
        <v>80</v>
      </c>
      <c r="BH19" s="0" t="n">
        <v>80</v>
      </c>
      <c r="BN19" s="0" t="n">
        <f aca="false">SUM(AU19:BM19)</f>
        <v>80</v>
      </c>
    </row>
    <row r="20" customFormat="false" ht="12.75" hidden="true" customHeight="false" outlineLevel="0" collapsed="false">
      <c r="A20" s="71" t="s">
        <v>95</v>
      </c>
      <c r="D20" s="0" t="n">
        <v>1538</v>
      </c>
      <c r="H20" s="0" t="n">
        <v>1000</v>
      </c>
      <c r="M20" s="0" t="n">
        <v>1000</v>
      </c>
      <c r="R20" s="0" t="n">
        <v>1000</v>
      </c>
      <c r="W20" s="0" t="n">
        <v>900</v>
      </c>
      <c r="X20" s="0" t="n">
        <f aca="false">SUM(B20:W20)</f>
        <v>5438</v>
      </c>
      <c r="AC20" s="0" t="n">
        <f aca="false">1500*135%</f>
        <v>2025</v>
      </c>
      <c r="AH20" s="0" t="n">
        <v>1900</v>
      </c>
      <c r="AM20" s="0" t="n">
        <v>1700</v>
      </c>
      <c r="AQ20" s="0" t="n">
        <f aca="false">1350</f>
        <v>1350</v>
      </c>
      <c r="AT20" s="0" t="n">
        <f aca="false">SUM(Y20:AS20)</f>
        <v>6975</v>
      </c>
      <c r="AW20" s="0" t="n">
        <v>3750</v>
      </c>
      <c r="BB20" s="0" t="n">
        <v>4250</v>
      </c>
      <c r="BG20" s="0" t="n">
        <v>3750</v>
      </c>
      <c r="BK20" s="0" t="n">
        <v>3750</v>
      </c>
      <c r="BN20" s="0" t="n">
        <f aca="false">SUM(AU20:BM20)</f>
        <v>15500</v>
      </c>
    </row>
    <row r="21" customFormat="false" ht="12.75" hidden="true" customHeight="false" outlineLevel="0" collapsed="false">
      <c r="A21" s="71" t="s">
        <v>95</v>
      </c>
      <c r="X21" s="0" t="n">
        <f aca="false">SUM(B21:W21)</f>
        <v>0</v>
      </c>
      <c r="AT21" s="0" t="n">
        <f aca="false">SUM(Y21:AS21)</f>
        <v>0</v>
      </c>
      <c r="BN21" s="0" t="n">
        <f aca="false">SUM(AU21:BM21)</f>
        <v>0</v>
      </c>
    </row>
    <row r="22" customFormat="false" ht="12.75" hidden="true" customHeight="false" outlineLevel="0" collapsed="false">
      <c r="A22" s="71" t="s">
        <v>96</v>
      </c>
      <c r="F22" s="0" t="n">
        <v>10</v>
      </c>
      <c r="J22" s="0" t="n">
        <v>10</v>
      </c>
      <c r="O22" s="0" t="n">
        <v>10</v>
      </c>
      <c r="T22" s="0" t="n">
        <v>10</v>
      </c>
      <c r="X22" s="0" t="n">
        <f aca="false">SUM(B22:W22)</f>
        <v>40</v>
      </c>
      <c r="Z22" s="0" t="n">
        <v>20</v>
      </c>
      <c r="AE22" s="0" t="n">
        <v>20</v>
      </c>
      <c r="AJ22" s="0" t="n">
        <v>20</v>
      </c>
      <c r="AN22" s="0" t="n">
        <v>20</v>
      </c>
      <c r="AS22" s="0" t="n">
        <v>75</v>
      </c>
      <c r="AT22" s="0" t="n">
        <f aca="false">SUM(Y22:AS22)</f>
        <v>155</v>
      </c>
      <c r="AY22" s="0" t="n">
        <v>40</v>
      </c>
      <c r="BD22" s="0" t="n">
        <v>40</v>
      </c>
      <c r="BI22" s="0" t="n">
        <v>40</v>
      </c>
      <c r="BM22" s="0" t="n">
        <v>40</v>
      </c>
      <c r="BN22" s="0" t="n">
        <f aca="false">SUM(AU22:BM22)</f>
        <v>160</v>
      </c>
    </row>
    <row r="23" customFormat="false" ht="12.75" hidden="true" customHeight="false" outlineLevel="0" collapsed="false">
      <c r="A23" s="71" t="s">
        <v>97</v>
      </c>
      <c r="E23" s="0" t="n">
        <f aca="false">46+9</f>
        <v>55</v>
      </c>
      <c r="X23" s="0" t="n">
        <f aca="false">SUM(B23:W23)</f>
        <v>55</v>
      </c>
      <c r="AC23" s="0" t="n">
        <v>200</v>
      </c>
      <c r="AL23" s="0" t="n">
        <v>100</v>
      </c>
      <c r="AT23" s="0" t="n">
        <f aca="false">SUM(Y23:AS23)</f>
        <v>300</v>
      </c>
      <c r="AY23" s="0" t="n">
        <v>250</v>
      </c>
      <c r="BH23" s="0" t="n">
        <v>150</v>
      </c>
      <c r="BN23" s="0" t="n">
        <f aca="false">SUM(AU23:BM23)</f>
        <v>400</v>
      </c>
    </row>
    <row r="24" customFormat="false" ht="12.75" hidden="true" customHeight="false" outlineLevel="0" collapsed="false">
      <c r="A24" s="71" t="s">
        <v>98</v>
      </c>
      <c r="G24" s="0" t="n">
        <v>85</v>
      </c>
      <c r="X24" s="0" t="n">
        <f aca="false">SUM(B24:W24)</f>
        <v>85</v>
      </c>
      <c r="AT24" s="0" t="n">
        <f aca="false">SUM(Y24:AS24)</f>
        <v>0</v>
      </c>
      <c r="BN24" s="0" t="n">
        <f aca="false">SUM(AU24:BM24)</f>
        <v>0</v>
      </c>
    </row>
    <row r="25" customFormat="false" ht="12.75" hidden="true" customHeight="false" outlineLevel="0" collapsed="false">
      <c r="A25" s="71" t="s">
        <v>99</v>
      </c>
      <c r="E25" s="0" t="n">
        <v>116</v>
      </c>
      <c r="X25" s="0" t="n">
        <f aca="false">SUM(B25:W25)</f>
        <v>116</v>
      </c>
      <c r="AE25" s="0" t="n">
        <v>150</v>
      </c>
      <c r="AO25" s="0" t="n">
        <v>150</v>
      </c>
      <c r="AT25" s="0" t="n">
        <f aca="false">SUM(Y25:AS25)</f>
        <v>300</v>
      </c>
      <c r="AZ25" s="0" t="n">
        <v>300</v>
      </c>
      <c r="BK25" s="0" t="n">
        <v>200</v>
      </c>
      <c r="BN25" s="0" t="n">
        <f aca="false">SUM(AU25:BM25)</f>
        <v>500</v>
      </c>
    </row>
    <row r="26" customFormat="false" ht="12.75" hidden="true" customHeight="false" outlineLevel="0" collapsed="false">
      <c r="A26" s="71" t="s">
        <v>100</v>
      </c>
      <c r="C26" s="0" t="n">
        <f aca="false">626+216</f>
        <v>842</v>
      </c>
      <c r="D26" s="0" t="n">
        <v>104</v>
      </c>
      <c r="H26" s="0" t="n">
        <v>1096</v>
      </c>
      <c r="X26" s="0" t="n">
        <f aca="false">SUM(B26:W26)</f>
        <v>2042</v>
      </c>
      <c r="AE26" s="0" t="n">
        <v>800</v>
      </c>
      <c r="AT26" s="0" t="n">
        <f aca="false">SUM(Y26:AS26)</f>
        <v>800</v>
      </c>
      <c r="AY26" s="0" t="n">
        <v>1200</v>
      </c>
      <c r="BN26" s="0" t="n">
        <f aca="false">SUM(AU26:BM26)</f>
        <v>1200</v>
      </c>
    </row>
    <row r="27" customFormat="false" ht="12.75" hidden="true" customHeight="false" outlineLevel="0" collapsed="false">
      <c r="A27" s="71" t="s">
        <v>101</v>
      </c>
      <c r="K27" s="0" t="n">
        <v>100</v>
      </c>
      <c r="X27" s="0" t="n">
        <f aca="false">SUM(B27:W27)</f>
        <v>100</v>
      </c>
      <c r="AI27" s="0" t="n">
        <v>150</v>
      </c>
      <c r="AT27" s="0" t="n">
        <f aca="false">SUM(Y27:AS27)</f>
        <v>150</v>
      </c>
      <c r="BN27" s="0" t="n">
        <f aca="false">SUM(AU27:BM27)</f>
        <v>0</v>
      </c>
    </row>
    <row r="28" customFormat="false" ht="12.75" hidden="true" customHeight="false" outlineLevel="0" collapsed="false">
      <c r="A28" s="71" t="s">
        <v>102</v>
      </c>
      <c r="X28" s="0" t="n">
        <f aca="false">SUM(B28:W28)</f>
        <v>0</v>
      </c>
      <c r="AT28" s="0" t="n">
        <f aca="false">SUM(Y28:AS28)</f>
        <v>0</v>
      </c>
      <c r="BN28" s="0" t="n">
        <f aca="false">SUM(AU28:BM28)</f>
        <v>0</v>
      </c>
    </row>
    <row r="29" customFormat="false" ht="12.75" hidden="true" customHeight="false" outlineLevel="0" collapsed="false">
      <c r="A29" s="71" t="s">
        <v>103</v>
      </c>
      <c r="X29" s="0" t="n">
        <f aca="false">SUM(B29:W29)</f>
        <v>0</v>
      </c>
      <c r="AT29" s="0" t="n">
        <f aca="false">SUM(Y29:AS29)</f>
        <v>0</v>
      </c>
      <c r="BN29" s="0" t="n">
        <f aca="false">SUM(AU29:BM29)</f>
        <v>0</v>
      </c>
    </row>
    <row r="30" customFormat="false" ht="12.75" hidden="true" customHeight="false" outlineLevel="0" collapsed="false">
      <c r="A30" s="71" t="s">
        <v>104</v>
      </c>
      <c r="E30" s="0" t="n">
        <v>58</v>
      </c>
      <c r="F30" s="0" t="n">
        <v>5</v>
      </c>
      <c r="I30" s="0" t="n">
        <v>70</v>
      </c>
      <c r="N30" s="0" t="n">
        <v>75</v>
      </c>
      <c r="S30" s="0" t="n">
        <v>75</v>
      </c>
      <c r="X30" s="0" t="n">
        <f aca="false">SUM(B30:W30)</f>
        <v>283</v>
      </c>
      <c r="Y30" s="0" t="n">
        <v>100</v>
      </c>
      <c r="AD30" s="0" t="n">
        <v>100</v>
      </c>
      <c r="AI30" s="0" t="n">
        <v>100</v>
      </c>
      <c r="AN30" s="0" t="n">
        <v>100</v>
      </c>
      <c r="AR30" s="0" t="n">
        <v>100</v>
      </c>
      <c r="AT30" s="0" t="n">
        <f aca="false">SUM(Y30:AS30)</f>
        <v>500</v>
      </c>
      <c r="AX30" s="0" t="n">
        <v>200</v>
      </c>
      <c r="BC30" s="0" t="n">
        <v>200</v>
      </c>
      <c r="BH30" s="0" t="n">
        <v>200</v>
      </c>
      <c r="BL30" s="0" t="n">
        <v>200</v>
      </c>
      <c r="BN30" s="0" t="n">
        <f aca="false">SUM(AU30:BM30)</f>
        <v>800</v>
      </c>
    </row>
    <row r="31" customFormat="false" ht="12.75" hidden="true" customHeight="false" outlineLevel="0" collapsed="false">
      <c r="A31" s="71" t="s">
        <v>105</v>
      </c>
      <c r="X31" s="0" t="n">
        <f aca="false">SUM(B31:W31)</f>
        <v>0</v>
      </c>
      <c r="AT31" s="0" t="n">
        <f aca="false">SUM(Y31:AS31)</f>
        <v>0</v>
      </c>
      <c r="BN31" s="0" t="n">
        <f aca="false">SUM(AU31:BM31)</f>
        <v>0</v>
      </c>
    </row>
    <row r="32" customFormat="false" ht="12.75" hidden="true" customHeight="false" outlineLevel="0" collapsed="false">
      <c r="A32" s="71" t="s">
        <v>106</v>
      </c>
      <c r="X32" s="0" t="n">
        <f aca="false">SUM(B32:W32)</f>
        <v>0</v>
      </c>
      <c r="AT32" s="0" t="n">
        <f aca="false">SUM(Y32:AS32)</f>
        <v>0</v>
      </c>
      <c r="BN32" s="0" t="n">
        <f aca="false">SUM(AU32:BM32)</f>
        <v>0</v>
      </c>
    </row>
    <row r="33" customFormat="false" ht="12.75" hidden="true" customHeight="false" outlineLevel="0" collapsed="false">
      <c r="A33" s="71" t="s">
        <v>107</v>
      </c>
      <c r="R33" s="0" t="n">
        <v>200</v>
      </c>
      <c r="X33" s="0" t="n">
        <f aca="false">SUM(B33:W33)</f>
        <v>200</v>
      </c>
      <c r="AL33" s="0" t="n">
        <v>200</v>
      </c>
      <c r="AT33" s="0" t="n">
        <f aca="false">SUM(Y33:AS33)</f>
        <v>200</v>
      </c>
      <c r="BJ33" s="0" t="n">
        <v>200</v>
      </c>
      <c r="BN33" s="0" t="n">
        <f aca="false">SUM(AU33:BM33)</f>
        <v>200</v>
      </c>
    </row>
    <row r="34" customFormat="false" ht="12.75" hidden="true" customHeight="false" outlineLevel="0" collapsed="false">
      <c r="A34" s="71" t="s">
        <v>108</v>
      </c>
    </row>
    <row r="35" customFormat="false" ht="12.75" hidden="true" customHeight="false" outlineLevel="0" collapsed="false">
      <c r="A35" s="77" t="s">
        <v>109</v>
      </c>
    </row>
    <row r="36" customFormat="false" ht="12.75" hidden="true" customHeight="false" outlineLevel="0" collapsed="false">
      <c r="A36" s="71" t="s">
        <v>110</v>
      </c>
    </row>
    <row r="37" customFormat="false" ht="12.75" hidden="true" customHeight="false" outlineLevel="0" collapsed="false">
      <c r="A37" s="71" t="s">
        <v>111</v>
      </c>
    </row>
    <row r="38" customFormat="false" ht="12.75" hidden="true" customHeight="false" outlineLevel="0" collapsed="false">
      <c r="A38" s="71" t="s">
        <v>112</v>
      </c>
    </row>
    <row r="39" customFormat="false" ht="12.75" hidden="true" customHeight="false" outlineLevel="0" collapsed="false">
      <c r="A39" s="77" t="s">
        <v>113</v>
      </c>
    </row>
    <row r="40" customFormat="false" ht="12.75" hidden="true" customHeight="false" outlineLevel="0" collapsed="false">
      <c r="A40" s="71" t="s">
        <v>114</v>
      </c>
      <c r="D40" s="0" t="n">
        <v>-10900</v>
      </c>
      <c r="F40" s="0" t="n">
        <v>290</v>
      </c>
      <c r="O40" s="0" t="n">
        <v>-900</v>
      </c>
      <c r="P40" s="0" t="n">
        <v>0</v>
      </c>
      <c r="X40" s="0" t="n">
        <f aca="false">SUM(B40:W40)</f>
        <v>-11510</v>
      </c>
      <c r="AA40" s="0" t="n">
        <v>-7400</v>
      </c>
      <c r="AT40" s="0" t="n">
        <f aca="false">SUM(Y40:AS40)</f>
        <v>-7400</v>
      </c>
      <c r="AW40" s="0" t="n">
        <v>-3700</v>
      </c>
      <c r="BN40" s="0" t="n">
        <f aca="false">SUM(AU40:BM40)</f>
        <v>-3700</v>
      </c>
    </row>
    <row r="41" customFormat="false" ht="12.75" hidden="true" customHeight="false" outlineLevel="0" collapsed="false">
      <c r="A41" s="71" t="s">
        <v>115</v>
      </c>
      <c r="X41" s="0" t="n">
        <f aca="false">SUM(B41:W41)</f>
        <v>0</v>
      </c>
      <c r="AT41" s="0" t="n">
        <f aca="false">SUM(Y41:AS41)</f>
        <v>0</v>
      </c>
      <c r="BN41" s="0" t="n">
        <f aca="false">SUM(AU41:BM41)</f>
        <v>0</v>
      </c>
    </row>
    <row r="42" customFormat="false" ht="12.75" hidden="true" customHeight="false" outlineLevel="0" collapsed="false">
      <c r="A42" s="71" t="s">
        <v>116</v>
      </c>
      <c r="X42" s="0" t="n">
        <f aca="false">SUM(B42:W42)</f>
        <v>0</v>
      </c>
      <c r="AT42" s="0" t="n">
        <f aca="false">SUM(Y42:AS42)</f>
        <v>0</v>
      </c>
      <c r="BN42" s="0" t="n">
        <f aca="false">SUM(AU42:BM42)</f>
        <v>0</v>
      </c>
    </row>
    <row r="43" customFormat="false" ht="12.75" hidden="true" customHeight="false" outlineLevel="0" collapsed="false">
      <c r="A43" s="71" t="s">
        <v>117</v>
      </c>
      <c r="X43" s="0" t="n">
        <f aca="false">SUM(B43:W43)</f>
        <v>0</v>
      </c>
      <c r="AT43" s="0" t="n">
        <f aca="false">SUM(Y43:AS43)</f>
        <v>0</v>
      </c>
      <c r="BN43" s="0" t="n">
        <f aca="false">SUM(AU43:BM43)</f>
        <v>0</v>
      </c>
    </row>
    <row r="44" customFormat="false" ht="12.75" hidden="true" customHeight="false" outlineLevel="0" collapsed="false">
      <c r="A44" s="71" t="s">
        <v>118</v>
      </c>
      <c r="X44" s="0" t="n">
        <f aca="false">SUM(B44:W44)</f>
        <v>0</v>
      </c>
      <c r="AT44" s="0" t="n">
        <f aca="false">SUM(Y44:AS44)</f>
        <v>0</v>
      </c>
      <c r="BN44" s="0" t="n">
        <f aca="false">SUM(AU44:BM44)</f>
        <v>0</v>
      </c>
    </row>
    <row r="45" customFormat="false" ht="12.75" hidden="false" customHeight="false" outlineLevel="0" collapsed="false">
      <c r="A45" s="71" t="s">
        <v>119</v>
      </c>
      <c r="B45" s="78"/>
      <c r="C45" s="78"/>
      <c r="D45" s="78"/>
      <c r="E45" s="78" t="n">
        <v>247</v>
      </c>
      <c r="F45" s="78" t="n">
        <v>497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 t="n">
        <f aca="false">SUM(B45:W45)</f>
        <v>744</v>
      </c>
      <c r="Y45" s="78"/>
      <c r="Z45" s="78"/>
      <c r="AA45" s="78"/>
      <c r="AB45" s="78" t="n">
        <v>250</v>
      </c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 t="n">
        <f aca="false">SUM(Y45:AS45)</f>
        <v>250</v>
      </c>
      <c r="AU45" s="78"/>
      <c r="AV45" s="78"/>
      <c r="AW45" s="78"/>
      <c r="AX45" s="78"/>
      <c r="AY45" s="78" t="n">
        <v>250</v>
      </c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 t="n">
        <f aca="false">SUM(AU45:BM45)</f>
        <v>250</v>
      </c>
    </row>
    <row r="46" customFormat="false" ht="12.75" hidden="false" customHeight="false" outlineLevel="0" collapsed="false">
      <c r="A46" s="71" t="s">
        <v>120</v>
      </c>
      <c r="B46" s="79" t="n">
        <f aca="false">SUM(B13:B45)-B40</f>
        <v>2121</v>
      </c>
      <c r="C46" s="79" t="n">
        <f aca="false">SUM(C13:C45)-C40</f>
        <v>342</v>
      </c>
      <c r="D46" s="79" t="n">
        <f aca="false">SUM(D13:D45)-D40</f>
        <v>1642</v>
      </c>
      <c r="E46" s="79" t="n">
        <f aca="false">SUM(E13:E45)-E40</f>
        <v>476</v>
      </c>
      <c r="F46" s="79" t="n">
        <f aca="false">SUM(F13:F45)-F40</f>
        <v>512</v>
      </c>
      <c r="G46" s="79" t="n">
        <f aca="false">SUM(G13:G45)-G40</f>
        <v>4108</v>
      </c>
      <c r="H46" s="79" t="n">
        <f aca="false">SUM(H13:H45)-H40</f>
        <v>2096</v>
      </c>
      <c r="I46" s="79" t="n">
        <f aca="false">SUM(I13:I45)-I40</f>
        <v>70</v>
      </c>
      <c r="J46" s="79" t="n">
        <f aca="false">SUM(J13:J45)-J40</f>
        <v>10</v>
      </c>
      <c r="K46" s="79" t="n">
        <f aca="false">SUM(K13:K45)-K40</f>
        <v>2400</v>
      </c>
      <c r="L46" s="79" t="n">
        <f aca="false">SUM(L13:L45)-L40</f>
        <v>0</v>
      </c>
      <c r="M46" s="79" t="n">
        <f aca="false">SUM(M13:M45)-M40</f>
        <v>1000</v>
      </c>
      <c r="N46" s="79" t="n">
        <f aca="false">SUM(N13:N45)-N40</f>
        <v>75</v>
      </c>
      <c r="O46" s="79" t="n">
        <f aca="false">SUM(O13:O45)-O40</f>
        <v>10</v>
      </c>
      <c r="P46" s="79" t="n">
        <f aca="false">SUM(P13:P45)-P40</f>
        <v>7420</v>
      </c>
      <c r="Q46" s="79" t="n">
        <f aca="false">SUM(Q13:Q45)-Q40</f>
        <v>0</v>
      </c>
      <c r="R46" s="79" t="n">
        <f aca="false">SUM(R13:R45)-R40</f>
        <v>1200</v>
      </c>
      <c r="S46" s="79" t="n">
        <f aca="false">SUM(S13:S45)-S40</f>
        <v>75</v>
      </c>
      <c r="T46" s="79" t="n">
        <f aca="false">SUM(T13:T45)-T40</f>
        <v>10</v>
      </c>
      <c r="U46" s="79" t="n">
        <f aca="false">SUM(U13:U45)-U40</f>
        <v>1300</v>
      </c>
      <c r="V46" s="79" t="n">
        <f aca="false">SUM(V13:V45)-V40</f>
        <v>0</v>
      </c>
      <c r="W46" s="79" t="n">
        <f aca="false">SUM(W13:W45)-W40</f>
        <v>900</v>
      </c>
      <c r="X46" s="79" t="n">
        <f aca="false">SUM(X13:X45)-X40</f>
        <v>25767</v>
      </c>
      <c r="Y46" s="79" t="n">
        <f aca="false">SUM(Y13:Y45)-Y40</f>
        <v>200</v>
      </c>
      <c r="Z46" s="79" t="n">
        <f aca="false">SUM(Z13:Z45)-Z40</f>
        <v>120</v>
      </c>
      <c r="AA46" s="79" t="n">
        <f aca="false">SUM(AA13:AA45)-AA40</f>
        <v>2300</v>
      </c>
      <c r="AB46" s="79" t="n">
        <f aca="false">SUM(AB13:AB45)-AB40</f>
        <v>350</v>
      </c>
      <c r="AC46" s="79" t="n">
        <f aca="false">SUM(AC13:AC45)-AC40</f>
        <v>2325</v>
      </c>
      <c r="AD46" s="79" t="n">
        <f aca="false">SUM(AD13:AD45)-AD40</f>
        <v>200</v>
      </c>
      <c r="AE46" s="79" t="n">
        <f aca="false">SUM(AE13:AE45)-AE40</f>
        <v>1070</v>
      </c>
      <c r="AF46" s="79" t="n">
        <f aca="false">SUM(AF13:AF45)-AF40</f>
        <v>2850</v>
      </c>
      <c r="AG46" s="79" t="n">
        <f aca="false">SUM(AG13:AG45)-AG40</f>
        <v>100</v>
      </c>
      <c r="AH46" s="79" t="n">
        <f aca="false">SUM(AH13:AH45)-AH40</f>
        <v>2000</v>
      </c>
      <c r="AI46" s="79" t="n">
        <f aca="false">SUM(AI13:AI45)-AI40</f>
        <v>350</v>
      </c>
      <c r="AJ46" s="79" t="n">
        <f aca="false">SUM(AJ13:AJ45)-AJ40</f>
        <v>120</v>
      </c>
      <c r="AK46" s="79" t="n">
        <f aca="false">SUM(AK13:AK45)-AK40</f>
        <v>2850</v>
      </c>
      <c r="AL46" s="79" t="n">
        <f aca="false">SUM(AL13:AL45)-AL40</f>
        <v>10120</v>
      </c>
      <c r="AM46" s="79" t="n">
        <f aca="false">SUM(AM13:AM45)-AM40</f>
        <v>1800</v>
      </c>
      <c r="AN46" s="79" t="n">
        <f aca="false">SUM(AN13:AN45)-AN40</f>
        <v>220</v>
      </c>
      <c r="AO46" s="79" t="n">
        <f aca="false">SUM(AO13:AO45)-AO40</f>
        <v>2350</v>
      </c>
      <c r="AP46" s="79" t="n">
        <f aca="false">SUM(AP13:AP45)-AP40</f>
        <v>100</v>
      </c>
      <c r="AQ46" s="79" t="n">
        <f aca="false">SUM(AQ13:AQ45)-AQ40</f>
        <v>1450</v>
      </c>
      <c r="AR46" s="79" t="n">
        <f aca="false">SUM(AR13:AR45)-AR40</f>
        <v>200</v>
      </c>
      <c r="AS46" s="79" t="n">
        <f aca="false">SUM(AS13:AS45)-AS40</f>
        <v>175</v>
      </c>
      <c r="AT46" s="79" t="n">
        <f aca="false">SUM(AT13:AT45)-AT40</f>
        <v>31250</v>
      </c>
      <c r="AU46" s="79" t="n">
        <f aca="false">SUM(AU13:AU45)-AU40</f>
        <v>2000</v>
      </c>
      <c r="AV46" s="79" t="n">
        <f aca="false">SUM(AV13:AV45)-AV40</f>
        <v>0</v>
      </c>
      <c r="AW46" s="79" t="n">
        <f aca="false">SUM(AW13:AW45)-AW40</f>
        <v>3750</v>
      </c>
      <c r="AX46" s="79" t="n">
        <f aca="false">SUM(AX13:AX45)-AX40</f>
        <v>200</v>
      </c>
      <c r="AY46" s="79" t="n">
        <f aca="false">SUM(AY13:AY45)-AY40</f>
        <v>1740</v>
      </c>
      <c r="AZ46" s="79" t="n">
        <f aca="false">SUM(AZ13:AZ45)-AZ40</f>
        <v>3300</v>
      </c>
      <c r="BA46" s="79" t="n">
        <f aca="false">SUM(BA13:BA45)-BA40</f>
        <v>0</v>
      </c>
      <c r="BB46" s="79" t="n">
        <f aca="false">SUM(BB13:BB45)-BB40</f>
        <v>4250</v>
      </c>
      <c r="BC46" s="79" t="n">
        <f aca="false">SUM(BC13:BC45)-BC40</f>
        <v>200</v>
      </c>
      <c r="BD46" s="79" t="n">
        <f aca="false">SUM(BD13:BD45)-BD40</f>
        <v>40</v>
      </c>
      <c r="BE46" s="79" t="n">
        <f aca="false">SUM(BE13:BE45)-BE40</f>
        <v>3500</v>
      </c>
      <c r="BF46" s="79" t="n">
        <f aca="false">SUM(BF13:BF45)-BF40</f>
        <v>0</v>
      </c>
      <c r="BG46" s="79" t="n">
        <f aca="false">SUM(BG13:BG45)-BG40</f>
        <v>3750</v>
      </c>
      <c r="BH46" s="79" t="n">
        <f aca="false">SUM(BH13:BH45)-BH40</f>
        <v>19820</v>
      </c>
      <c r="BI46" s="79" t="n">
        <f aca="false">SUM(BI13:BI45)-BI40</f>
        <v>40</v>
      </c>
      <c r="BJ46" s="79" t="n">
        <f aca="false">SUM(BJ13:BJ45)-BJ40</f>
        <v>3450</v>
      </c>
      <c r="BK46" s="79" t="n">
        <f aca="false">SUM(BK13:BK45)-BK40</f>
        <v>3950</v>
      </c>
      <c r="BL46" s="79" t="n">
        <f aca="false">SUM(BL13:BL45)-BL40</f>
        <v>200</v>
      </c>
      <c r="BM46" s="79" t="n">
        <f aca="false">SUM(BM13:BM45)-BM40</f>
        <v>40</v>
      </c>
      <c r="BN46" s="79" t="n">
        <f aca="false">SUM(BN13:BN45)-BN40</f>
        <v>50230</v>
      </c>
    </row>
    <row r="48" customFormat="false" ht="12.75" hidden="false" customHeight="false" outlineLevel="0" collapsed="false">
      <c r="A48" s="71" t="s">
        <v>121</v>
      </c>
    </row>
    <row r="49" customFormat="false" ht="12.75" hidden="false" customHeight="false" outlineLevel="0" collapsed="false">
      <c r="A49" s="71" t="s">
        <v>122</v>
      </c>
      <c r="B49" s="80" t="n">
        <v>227</v>
      </c>
      <c r="C49" s="80" t="n">
        <v>454</v>
      </c>
      <c r="D49" s="80" t="n">
        <v>324</v>
      </c>
      <c r="E49" s="80" t="n">
        <f aca="false">412</f>
        <v>412</v>
      </c>
      <c r="F49" s="80" t="n">
        <v>995</v>
      </c>
      <c r="G49" s="80" t="n">
        <v>600</v>
      </c>
      <c r="H49" s="80" t="n">
        <v>600</v>
      </c>
      <c r="I49" s="80" t="n">
        <v>600</v>
      </c>
      <c r="J49" s="80" t="n">
        <v>400</v>
      </c>
      <c r="K49" s="80" t="n">
        <v>400</v>
      </c>
      <c r="L49" s="80" t="n">
        <v>400</v>
      </c>
      <c r="M49" s="80" t="n">
        <v>400</v>
      </c>
      <c r="N49" s="80" t="n">
        <v>400</v>
      </c>
      <c r="O49" s="80" t="n">
        <v>400</v>
      </c>
      <c r="P49" s="80" t="n">
        <v>400</v>
      </c>
      <c r="Q49" s="80" t="n">
        <v>400</v>
      </c>
      <c r="R49" s="80" t="n">
        <v>400</v>
      </c>
      <c r="S49" s="80" t="n">
        <v>400</v>
      </c>
      <c r="T49" s="80" t="n">
        <v>400</v>
      </c>
      <c r="U49" s="80" t="n">
        <v>400</v>
      </c>
      <c r="V49" s="80" t="n">
        <v>400</v>
      </c>
      <c r="W49" s="80" t="n">
        <v>400</v>
      </c>
      <c r="X49" s="0" t="n">
        <f aca="false">SUM(B49:W49)</f>
        <v>9812</v>
      </c>
      <c r="Y49" s="80" t="n">
        <v>400</v>
      </c>
      <c r="Z49" s="80" t="n">
        <v>400</v>
      </c>
      <c r="AA49" s="80" t="n">
        <v>400</v>
      </c>
      <c r="AB49" s="80" t="n">
        <v>400</v>
      </c>
      <c r="AC49" s="80" t="n">
        <v>400</v>
      </c>
      <c r="AD49" s="80" t="n">
        <v>400</v>
      </c>
      <c r="AE49" s="80" t="n">
        <v>375</v>
      </c>
      <c r="AF49" s="80" t="n">
        <v>375</v>
      </c>
      <c r="AG49" s="80" t="n">
        <v>375</v>
      </c>
      <c r="AH49" s="80" t="n">
        <v>375</v>
      </c>
      <c r="AI49" s="80" t="n">
        <v>375</v>
      </c>
      <c r="AJ49" s="80" t="n">
        <v>375</v>
      </c>
      <c r="AK49" s="80" t="n">
        <v>375</v>
      </c>
      <c r="AL49" s="80" t="n">
        <v>375</v>
      </c>
      <c r="AM49" s="80" t="n">
        <v>375</v>
      </c>
      <c r="AN49" s="80" t="n">
        <v>375</v>
      </c>
      <c r="AO49" s="80" t="n">
        <v>375</v>
      </c>
      <c r="AP49" s="80" t="n">
        <v>375</v>
      </c>
      <c r="AQ49" s="80" t="n">
        <v>375</v>
      </c>
      <c r="AR49" s="80" t="n">
        <v>375</v>
      </c>
      <c r="AS49" s="80" t="n">
        <v>375</v>
      </c>
      <c r="AT49" s="0" t="n">
        <f aca="false">SUM(Y49:AS49)</f>
        <v>8025</v>
      </c>
      <c r="AU49" s="80" t="n">
        <v>375</v>
      </c>
      <c r="AV49" s="80" t="n">
        <v>375</v>
      </c>
      <c r="AW49" s="80" t="n">
        <v>375</v>
      </c>
      <c r="AX49" s="80" t="n">
        <v>375</v>
      </c>
      <c r="AY49" s="80" t="n">
        <v>375</v>
      </c>
      <c r="AZ49" s="80" t="n">
        <v>375</v>
      </c>
      <c r="BA49" s="80" t="n">
        <v>375</v>
      </c>
      <c r="BB49" s="80" t="n">
        <v>375</v>
      </c>
      <c r="BC49" s="80" t="n">
        <v>375</v>
      </c>
      <c r="BD49" s="80" t="n">
        <v>375</v>
      </c>
      <c r="BE49" s="80" t="n">
        <v>375</v>
      </c>
      <c r="BF49" s="80" t="n">
        <v>375</v>
      </c>
      <c r="BG49" s="80" t="n">
        <v>375</v>
      </c>
      <c r="BH49" s="80" t="n">
        <v>375</v>
      </c>
      <c r="BI49" s="80" t="n">
        <v>375</v>
      </c>
      <c r="BJ49" s="80" t="n">
        <v>350</v>
      </c>
      <c r="BK49" s="80" t="n">
        <v>350</v>
      </c>
      <c r="BL49" s="80" t="n">
        <v>350</v>
      </c>
      <c r="BM49" s="80" t="n">
        <v>350</v>
      </c>
      <c r="BN49" s="0" t="n">
        <f aca="false">SUM(AU49:BM49)</f>
        <v>7025</v>
      </c>
    </row>
    <row r="50" customFormat="false" ht="12.75" hidden="true" customHeight="false" outlineLevel="0" collapsed="false">
      <c r="A50" s="71" t="s">
        <v>123</v>
      </c>
      <c r="X50" s="0" t="n">
        <f aca="false">SUM(B50:W50)</f>
        <v>0</v>
      </c>
      <c r="AT50" s="0" t="n">
        <f aca="false">SUM(Y50:AS50)</f>
        <v>0</v>
      </c>
      <c r="BN50" s="0" t="n">
        <f aca="false">SUM(AU50:BM50)</f>
        <v>0</v>
      </c>
    </row>
    <row r="51" customFormat="false" ht="12.75" hidden="false" customHeight="false" outlineLevel="0" collapsed="false">
      <c r="A51" s="71" t="s">
        <v>124</v>
      </c>
      <c r="B51" s="0" t="n">
        <f aca="false">SUM(B52:B94)-B40</f>
        <v>0</v>
      </c>
      <c r="C51" s="0" t="n">
        <f aca="false">SUM(C52:C94)-C40</f>
        <v>0</v>
      </c>
      <c r="D51" s="0" t="n">
        <f aca="false">SUM(D52:D94)-D40</f>
        <v>10900</v>
      </c>
      <c r="E51" s="0" t="n">
        <f aca="false">SUM(E52:E94)-E40</f>
        <v>0</v>
      </c>
      <c r="F51" s="0" t="n">
        <f aca="false">SUM(F52:F94)-F40</f>
        <v>301</v>
      </c>
      <c r="H51" s="0" t="n">
        <f aca="false">SUM(H52:H94)-H40</f>
        <v>0</v>
      </c>
      <c r="I51" s="0" t="n">
        <f aca="false">SUM(I52:I94)-I40</f>
        <v>0</v>
      </c>
      <c r="J51" s="0" t="n">
        <f aca="false">SUM(J52:J94)-J40</f>
        <v>175</v>
      </c>
      <c r="K51" s="0" t="n">
        <f aca="false">SUM(K52:K94)-K40</f>
        <v>0</v>
      </c>
      <c r="L51" s="0" t="n">
        <f aca="false">SUM(L52:L94)-L40</f>
        <v>0</v>
      </c>
      <c r="M51" s="0" t="n">
        <f aca="false">SUM(M52:M94)-M40</f>
        <v>0</v>
      </c>
      <c r="N51" s="0" t="n">
        <f aca="false">SUM(N52:N94)-N40</f>
        <v>0</v>
      </c>
      <c r="O51" s="0" t="n">
        <f aca="false">SUM(O52:O94)-O40</f>
        <v>900</v>
      </c>
      <c r="P51" s="0" t="n">
        <f aca="false">SUM(P52:P94)-P40</f>
        <v>14087</v>
      </c>
      <c r="Q51" s="0" t="n">
        <f aca="false">SUM(Q52:Q94)-Q40</f>
        <v>0</v>
      </c>
      <c r="R51" s="0" t="n">
        <f aca="false">SUM(R52:R94)-R40</f>
        <v>0</v>
      </c>
      <c r="S51" s="0" t="n">
        <f aca="false">SUM(S52:S94)-S40</f>
        <v>10430</v>
      </c>
      <c r="T51" s="0" t="n">
        <f aca="false">SUM(T52:T94)-T40</f>
        <v>0</v>
      </c>
      <c r="U51" s="0" t="n">
        <f aca="false">SUM(U52:U94)-U40</f>
        <v>0</v>
      </c>
      <c r="V51" s="0" t="n">
        <f aca="false">SUM(V52:V94)-V40</f>
        <v>0</v>
      </c>
      <c r="W51" s="0" t="n">
        <f aca="false">SUM(W52:W94)-W40</f>
        <v>0</v>
      </c>
      <c r="X51" s="0" t="n">
        <f aca="false">SUM(B51:W51)</f>
        <v>36793</v>
      </c>
      <c r="Y51" s="0" t="n">
        <f aca="false">SUM(Y52:Y94)-Y40</f>
        <v>0</v>
      </c>
      <c r="Z51" s="0" t="n">
        <f aca="false">SUM(Z52:Z94)-Z40</f>
        <v>0</v>
      </c>
      <c r="AA51" s="0" t="n">
        <f aca="false">SUM(AA52:AA94)-AA40</f>
        <v>7400</v>
      </c>
      <c r="AB51" s="0" t="n">
        <f aca="false">SUM(AB52:AB94)-AB40</f>
        <v>0</v>
      </c>
      <c r="AC51" s="0" t="n">
        <f aca="false">SUM(AC52:AC94)-AC40</f>
        <v>0</v>
      </c>
      <c r="AD51" s="0" t="n">
        <f aca="false">SUM(AD52:AD94)-AD40</f>
        <v>0</v>
      </c>
      <c r="AE51" s="0" t="n">
        <f aca="false">SUM(AE52:AE94)-AE40</f>
        <v>0</v>
      </c>
      <c r="AF51" s="0" t="n">
        <f aca="false">SUM(AF52:AF94)-AF40</f>
        <v>1012</v>
      </c>
      <c r="AG51" s="0" t="n">
        <f aca="false">SUM(AG52:AG94)-AG40</f>
        <v>0</v>
      </c>
      <c r="AH51" s="0" t="n">
        <f aca="false">SUM(AH52:AH94)-AH40</f>
        <v>0</v>
      </c>
      <c r="AI51" s="0" t="n">
        <f aca="false">SUM(AI52:AI94)-AI40</f>
        <v>0</v>
      </c>
      <c r="AJ51" s="0" t="n">
        <f aca="false">SUM(AJ52:AJ94)-AJ40</f>
        <v>0</v>
      </c>
      <c r="AK51" s="0" t="n">
        <f aca="false">SUM(AK52:AK94)-AK40</f>
        <v>0</v>
      </c>
      <c r="AL51" s="0" t="n">
        <f aca="false">SUM(AL52:AL94)-AL40</f>
        <v>14438</v>
      </c>
      <c r="AM51" s="0" t="n">
        <f aca="false">SUM(AM52:AM94)-AM40</f>
        <v>0</v>
      </c>
      <c r="AN51" s="0" t="n">
        <f aca="false">SUM(AN52:AN94)-AN40</f>
        <v>0</v>
      </c>
      <c r="AO51" s="0" t="n">
        <f aca="false">SUM(AO52:AO94)-AO40</f>
        <v>7988</v>
      </c>
      <c r="AP51" s="0" t="n">
        <f aca="false">SUM(AP52:AP94)-AP40</f>
        <v>0</v>
      </c>
      <c r="AQ51" s="0" t="n">
        <f aca="false">SUM(AQ52:AQ94)-AQ40</f>
        <v>0</v>
      </c>
      <c r="AR51" s="0" t="n">
        <f aca="false">SUM(AR52:AR94)-AR40</f>
        <v>0</v>
      </c>
      <c r="AS51" s="0" t="n">
        <f aca="false">SUM(AS52:AS94)-AS40</f>
        <v>0</v>
      </c>
      <c r="AT51" s="0" t="n">
        <f aca="false">SUM(Y51:AS51)</f>
        <v>30838</v>
      </c>
      <c r="AU51" s="0" t="n">
        <f aca="false">SUM(AU52:AU94)-AU40</f>
        <v>0</v>
      </c>
      <c r="AV51" s="0" t="n">
        <f aca="false">SUM(AV52:AV94)-AV40</f>
        <v>0</v>
      </c>
      <c r="AW51" s="0" t="n">
        <f aca="false">SUM(AW52:AW94)-AW40</f>
        <v>3700</v>
      </c>
      <c r="AX51" s="0" t="n">
        <f aca="false">SUM(AX52:AX94)-AX40</f>
        <v>0</v>
      </c>
      <c r="AY51" s="0" t="n">
        <f aca="false">SUM(AY52:AY94)-AY40</f>
        <v>0</v>
      </c>
      <c r="AZ51" s="0" t="n">
        <f aca="false">SUM(AZ52:AZ94)-AZ40</f>
        <v>1270</v>
      </c>
      <c r="BA51" s="0" t="n">
        <f aca="false">SUM(BA52:BA94)-BA40</f>
        <v>0</v>
      </c>
      <c r="BB51" s="0" t="n">
        <f aca="false">SUM(BB52:BB94)-BB40</f>
        <v>0</v>
      </c>
      <c r="BC51" s="0" t="n">
        <f aca="false">SUM(BC52:BC94)-BC40</f>
        <v>0</v>
      </c>
      <c r="BD51" s="0" t="n">
        <f aca="false">SUM(BD52:BD94)-BD40</f>
        <v>0</v>
      </c>
      <c r="BE51" s="0" t="n">
        <f aca="false">SUM(BE52:BE94)-BE40</f>
        <v>0</v>
      </c>
      <c r="BF51" s="0" t="n">
        <f aca="false">SUM(BF52:BF94)-BF40</f>
        <v>0</v>
      </c>
      <c r="BG51" s="0" t="n">
        <f aca="false">SUM(BG52:BG94)-BG40</f>
        <v>0</v>
      </c>
      <c r="BH51" s="0" t="n">
        <f aca="false">SUM(BH52:BH94)-BH40</f>
        <v>20330</v>
      </c>
      <c r="BI51" s="0" t="n">
        <f aca="false">SUM(BI52:BI94)-BI40</f>
        <v>0</v>
      </c>
      <c r="BJ51" s="0" t="n">
        <f aca="false">SUM(BJ52:BJ94)-BJ40</f>
        <v>0</v>
      </c>
      <c r="BK51" s="0" t="n">
        <f aca="false">SUM(BK52:BK94)-BK40</f>
        <v>13470</v>
      </c>
      <c r="BL51" s="0" t="n">
        <f aca="false">SUM(BL52:BL94)-BL40</f>
        <v>0</v>
      </c>
      <c r="BM51" s="0" t="n">
        <f aca="false">SUM(BM52:BM94)-BM40</f>
        <v>0</v>
      </c>
      <c r="BN51" s="0" t="n">
        <f aca="false">SUM(AU51:BM51)</f>
        <v>38770</v>
      </c>
    </row>
    <row r="52" customFormat="false" ht="12.75" hidden="true" customHeight="false" outlineLevel="0" collapsed="false">
      <c r="A52" s="71" t="s">
        <v>109</v>
      </c>
      <c r="X52" s="0" t="n">
        <f aca="false">SUM(B52:W52)</f>
        <v>0</v>
      </c>
      <c r="AL52" s="0" t="n">
        <f aca="false">12700-1012</f>
        <v>11688</v>
      </c>
      <c r="AT52" s="0" t="n">
        <f aca="false">SUM(Y52:AS52)</f>
        <v>11688</v>
      </c>
      <c r="BH52" s="0" t="n">
        <f aca="false">14700-1270</f>
        <v>13430</v>
      </c>
      <c r="BN52" s="0" t="n">
        <f aca="false">SUM(AU52:BM52)</f>
        <v>13430</v>
      </c>
    </row>
    <row r="53" customFormat="false" ht="12.75" hidden="true" customHeight="false" outlineLevel="0" collapsed="false">
      <c r="A53" s="71" t="s">
        <v>125</v>
      </c>
      <c r="P53" s="0" t="n">
        <v>636</v>
      </c>
      <c r="X53" s="0" t="n">
        <f aca="false">SUM(B53:W53)</f>
        <v>636</v>
      </c>
      <c r="AT53" s="0" t="n">
        <f aca="false">SUM(Y53:AS53)</f>
        <v>0</v>
      </c>
      <c r="BN53" s="0" t="n">
        <f aca="false">SUM(AU53:BM53)</f>
        <v>0</v>
      </c>
    </row>
    <row r="54" customFormat="false" ht="12.75" hidden="true" customHeight="false" outlineLevel="0" collapsed="false">
      <c r="A54" s="71" t="s">
        <v>126</v>
      </c>
      <c r="X54" s="0" t="n">
        <f aca="false">SUM(B54:W54)</f>
        <v>0</v>
      </c>
      <c r="AT54" s="0" t="n">
        <f aca="false">SUM(Y54:AS54)</f>
        <v>0</v>
      </c>
      <c r="BN54" s="0" t="n">
        <f aca="false">SUM(AU54:BM54)</f>
        <v>0</v>
      </c>
    </row>
    <row r="55" customFormat="false" ht="12.75" hidden="true" customHeight="false" outlineLevel="0" collapsed="false">
      <c r="A55" s="71" t="s">
        <v>127</v>
      </c>
      <c r="P55" s="0" t="n">
        <v>149</v>
      </c>
      <c r="X55" s="0" t="n">
        <f aca="false">SUM(B55:W55)</f>
        <v>149</v>
      </c>
      <c r="AT55" s="0" t="n">
        <f aca="false">SUM(Y55:AS55)</f>
        <v>0</v>
      </c>
      <c r="BN55" s="0" t="n">
        <f aca="false">SUM(AU55:BM55)</f>
        <v>0</v>
      </c>
    </row>
    <row r="56" customFormat="false" ht="12.75" hidden="true" customHeight="false" outlineLevel="0" collapsed="false">
      <c r="A56" s="71" t="s">
        <v>128</v>
      </c>
      <c r="P56" s="0" t="n">
        <v>368</v>
      </c>
      <c r="X56" s="0" t="n">
        <f aca="false">SUM(B56:W56)</f>
        <v>368</v>
      </c>
      <c r="AT56" s="0" t="n">
        <f aca="false">SUM(Y56:AS56)</f>
        <v>0</v>
      </c>
      <c r="BN56" s="0" t="n">
        <f aca="false">SUM(AU56:BM56)</f>
        <v>0</v>
      </c>
    </row>
    <row r="57" customFormat="false" ht="12.75" hidden="true" customHeight="false" outlineLevel="0" collapsed="false">
      <c r="A57" s="71" t="s">
        <v>129</v>
      </c>
      <c r="P57" s="0" t="n">
        <v>-11</v>
      </c>
      <c r="X57" s="0" t="n">
        <f aca="false">SUM(B57:W57)</f>
        <v>-11</v>
      </c>
      <c r="AT57" s="0" t="n">
        <f aca="false">SUM(Y57:AS57)</f>
        <v>0</v>
      </c>
      <c r="BN57" s="0" t="n">
        <f aca="false">SUM(AU57:BM57)</f>
        <v>0</v>
      </c>
    </row>
    <row r="58" customFormat="false" ht="12.75" hidden="true" customHeight="false" outlineLevel="0" collapsed="false">
      <c r="A58" s="71" t="s">
        <v>130</v>
      </c>
      <c r="X58" s="0" t="n">
        <f aca="false">SUM(B58:W58)</f>
        <v>0</v>
      </c>
      <c r="AT58" s="0" t="n">
        <f aca="false">SUM(Y58:AS58)</f>
        <v>0</v>
      </c>
      <c r="BN58" s="0" t="n">
        <f aca="false">SUM(AU58:BM58)</f>
        <v>0</v>
      </c>
    </row>
    <row r="59" customFormat="false" ht="12.75" hidden="true" customHeight="false" outlineLevel="0" collapsed="false">
      <c r="A59" s="71" t="s">
        <v>131</v>
      </c>
      <c r="X59" s="0" t="n">
        <f aca="false">SUM(B59:W59)</f>
        <v>0</v>
      </c>
      <c r="AT59" s="0" t="n">
        <f aca="false">SUM(Y59:AS59)</f>
        <v>0</v>
      </c>
      <c r="BN59" s="0" t="n">
        <f aca="false">SUM(AU59:BM59)</f>
        <v>0</v>
      </c>
    </row>
    <row r="60" customFormat="false" ht="12.75" hidden="true" customHeight="false" outlineLevel="0" collapsed="false">
      <c r="A60" s="71" t="s">
        <v>132</v>
      </c>
      <c r="P60" s="0" t="n">
        <v>10664</v>
      </c>
      <c r="X60" s="0" t="n">
        <f aca="false">SUM(B60:W60)</f>
        <v>10664</v>
      </c>
      <c r="AT60" s="0" t="n">
        <f aca="false">SUM(Y60:AS60)</f>
        <v>0</v>
      </c>
      <c r="BN60" s="0" t="n">
        <f aca="false">SUM(AU60:BM60)</f>
        <v>0</v>
      </c>
    </row>
    <row r="61" customFormat="false" ht="12.75" hidden="true" customHeight="false" outlineLevel="0" collapsed="false">
      <c r="A61" s="71" t="s">
        <v>133</v>
      </c>
      <c r="S61" s="0" t="n">
        <v>972</v>
      </c>
      <c r="X61" s="0" t="n">
        <f aca="false">SUM(B61:W61)</f>
        <v>972</v>
      </c>
      <c r="AT61" s="0" t="n">
        <f aca="false">SUM(Y61:AS61)</f>
        <v>0</v>
      </c>
      <c r="BN61" s="0" t="n">
        <f aca="false">SUM(AU61:BM61)</f>
        <v>0</v>
      </c>
    </row>
    <row r="62" customFormat="false" ht="12.75" hidden="true" customHeight="false" outlineLevel="0" collapsed="false">
      <c r="A62" s="71" t="s">
        <v>134</v>
      </c>
      <c r="J62" s="0" t="n">
        <v>175</v>
      </c>
      <c r="P62" s="0" t="n">
        <v>495</v>
      </c>
      <c r="X62" s="0" t="n">
        <f aca="false">SUM(B62:W62)</f>
        <v>670</v>
      </c>
      <c r="AT62" s="0" t="n">
        <f aca="false">SUM(Y62:AS62)</f>
        <v>0</v>
      </c>
      <c r="BN62" s="0" t="n">
        <f aca="false">SUM(AU62:BM62)</f>
        <v>0</v>
      </c>
    </row>
    <row r="63" customFormat="false" ht="12.75" hidden="true" customHeight="false" outlineLevel="0" collapsed="false">
      <c r="A63" s="71" t="s">
        <v>135</v>
      </c>
      <c r="X63" s="0" t="n">
        <f aca="false">SUM(B63:W63)</f>
        <v>0</v>
      </c>
      <c r="AT63" s="0" t="n">
        <f aca="false">SUM(Y63:AS63)</f>
        <v>0</v>
      </c>
      <c r="BN63" s="0" t="n">
        <f aca="false">SUM(AU63:BM63)</f>
        <v>0</v>
      </c>
    </row>
    <row r="64" customFormat="false" ht="12.75" hidden="true" customHeight="false" outlineLevel="0" collapsed="false">
      <c r="A64" s="71" t="s">
        <v>136</v>
      </c>
      <c r="P64" s="81" t="n">
        <v>3664</v>
      </c>
      <c r="X64" s="0" t="n">
        <f aca="false">SUM(B64:W64)</f>
        <v>3664</v>
      </c>
      <c r="AT64" s="0" t="n">
        <f aca="false">SUM(Y64:AS64)</f>
        <v>0</v>
      </c>
      <c r="BN64" s="0" t="n">
        <f aca="false">SUM(AU64:BM64)</f>
        <v>0</v>
      </c>
    </row>
    <row r="65" customFormat="false" ht="12.75" hidden="true" customHeight="false" outlineLevel="0" collapsed="false">
      <c r="A65" s="71" t="s">
        <v>137</v>
      </c>
      <c r="X65" s="0" t="n">
        <f aca="false">SUM(B65:W65)</f>
        <v>0</v>
      </c>
      <c r="AT65" s="0" t="n">
        <f aca="false">SUM(Y65:AS65)</f>
        <v>0</v>
      </c>
      <c r="BN65" s="0" t="n">
        <f aca="false">SUM(AU65:BM65)</f>
        <v>0</v>
      </c>
    </row>
    <row r="66" customFormat="false" ht="12.75" hidden="true" customHeight="false" outlineLevel="0" collapsed="false">
      <c r="A66" s="71" t="s">
        <v>138</v>
      </c>
      <c r="B66" s="0" t="n">
        <v>0</v>
      </c>
      <c r="X66" s="0" t="n">
        <f aca="false">SUM(B66:W66)</f>
        <v>0</v>
      </c>
      <c r="AT66" s="0" t="n">
        <f aca="false">SUM(Y66:AS66)</f>
        <v>0</v>
      </c>
      <c r="BN66" s="0" t="n">
        <f aca="false">SUM(AU66:BM66)</f>
        <v>0</v>
      </c>
    </row>
    <row r="67" customFormat="false" ht="12.75" hidden="true" customHeight="false" outlineLevel="0" collapsed="false">
      <c r="A67" s="71" t="s">
        <v>139</v>
      </c>
      <c r="P67" s="0" t="n">
        <v>-27</v>
      </c>
      <c r="X67" s="0" t="n">
        <f aca="false">SUM(B67:W67)</f>
        <v>-27</v>
      </c>
      <c r="AT67" s="0" t="n">
        <f aca="false">SUM(Y67:AS67)</f>
        <v>0</v>
      </c>
      <c r="BN67" s="0" t="n">
        <f aca="false">SUM(AU67:BM67)</f>
        <v>0</v>
      </c>
    </row>
    <row r="68" customFormat="false" ht="12.75" hidden="true" customHeight="false" outlineLevel="0" collapsed="false">
      <c r="A68" s="71" t="s">
        <v>140</v>
      </c>
      <c r="P68" s="0" t="n">
        <v>-3031</v>
      </c>
      <c r="X68" s="0" t="n">
        <f aca="false">SUM(B68:W68)</f>
        <v>-3031</v>
      </c>
      <c r="AF68" s="0" t="n">
        <v>1012</v>
      </c>
      <c r="AT68" s="0" t="n">
        <f aca="false">SUM(Y68:AS68)</f>
        <v>1012</v>
      </c>
      <c r="AZ68" s="0" t="n">
        <f aca="false">924+346</f>
        <v>1270</v>
      </c>
      <c r="BN68" s="0" t="n">
        <f aca="false">SUM(AU68:BM68)</f>
        <v>1270</v>
      </c>
    </row>
    <row r="69" customFormat="false" ht="12.75" hidden="true" customHeight="false" outlineLevel="0" collapsed="false">
      <c r="A69" s="71" t="s">
        <v>141</v>
      </c>
      <c r="P69" s="0" t="n">
        <v>-170</v>
      </c>
      <c r="X69" s="0" t="n">
        <f aca="false">SUM(B69:W69)</f>
        <v>-170</v>
      </c>
      <c r="AT69" s="0" t="n">
        <f aca="false">SUM(Y69:AS69)</f>
        <v>0</v>
      </c>
      <c r="BN69" s="0" t="n">
        <f aca="false">SUM(AU69:BM69)</f>
        <v>0</v>
      </c>
    </row>
    <row r="70" customFormat="false" ht="12.75" hidden="true" customHeight="false" outlineLevel="0" collapsed="false">
      <c r="A70" s="71" t="s">
        <v>142</v>
      </c>
      <c r="X70" s="0" t="n">
        <f aca="false">SUM(B70:W70)</f>
        <v>0</v>
      </c>
      <c r="AT70" s="0" t="n">
        <f aca="false">SUM(Y70:AS70)</f>
        <v>0</v>
      </c>
      <c r="BN70" s="0" t="n">
        <f aca="false">SUM(AU70:BM70)</f>
        <v>0</v>
      </c>
    </row>
    <row r="71" customFormat="false" ht="12.75" hidden="true" customHeight="false" outlineLevel="0" collapsed="false">
      <c r="A71" s="71" t="s">
        <v>113</v>
      </c>
      <c r="S71" s="0" t="n">
        <f aca="false">42+9</f>
        <v>51</v>
      </c>
      <c r="X71" s="0" t="n">
        <f aca="false">SUM(B71:W71)</f>
        <v>51</v>
      </c>
      <c r="AO71" s="0" t="n">
        <v>7988</v>
      </c>
      <c r="AT71" s="0" t="n">
        <f aca="false">SUM(Y71:AS71)</f>
        <v>7988</v>
      </c>
      <c r="BK71" s="0" t="n">
        <f aca="false">2370+11100</f>
        <v>13470</v>
      </c>
      <c r="BN71" s="0" t="n">
        <f aca="false">SUM(AU71:BM71)</f>
        <v>13470</v>
      </c>
    </row>
    <row r="72" customFormat="false" ht="12.75" hidden="true" customHeight="false" outlineLevel="0" collapsed="false">
      <c r="A72" s="71" t="s">
        <v>143</v>
      </c>
      <c r="S72" s="0" t="n">
        <v>-55</v>
      </c>
      <c r="X72" s="0" t="n">
        <f aca="false">SUM(B72:W72)</f>
        <v>-55</v>
      </c>
      <c r="AT72" s="0" t="n">
        <f aca="false">SUM(Y72:AS72)</f>
        <v>0</v>
      </c>
      <c r="BN72" s="0" t="n">
        <f aca="false">SUM(AU72:BM72)</f>
        <v>0</v>
      </c>
    </row>
    <row r="73" customFormat="false" ht="12.75" hidden="true" customHeight="false" outlineLevel="0" collapsed="false">
      <c r="A73" s="71" t="s">
        <v>144</v>
      </c>
      <c r="S73" s="0" t="n">
        <v>217</v>
      </c>
      <c r="X73" s="0" t="n">
        <f aca="false">SUM(B73:W73)</f>
        <v>217</v>
      </c>
      <c r="AT73" s="0" t="n">
        <f aca="false">SUM(Y73:AS73)</f>
        <v>0</v>
      </c>
      <c r="BN73" s="0" t="n">
        <f aca="false">SUM(AU73:BM73)</f>
        <v>0</v>
      </c>
    </row>
    <row r="74" customFormat="false" ht="12.75" hidden="true" customHeight="false" outlineLevel="0" collapsed="false">
      <c r="A74" s="71" t="s">
        <v>145</v>
      </c>
      <c r="X74" s="0" t="n">
        <f aca="false">SUM(B74:W74)</f>
        <v>0</v>
      </c>
      <c r="AT74" s="0" t="n">
        <f aca="false">SUM(Y74:AS74)</f>
        <v>0</v>
      </c>
      <c r="BN74" s="0" t="n">
        <f aca="false">SUM(AU74:BM74)</f>
        <v>0</v>
      </c>
    </row>
    <row r="75" customFormat="false" ht="12.75" hidden="true" customHeight="false" outlineLevel="0" collapsed="false">
      <c r="A75" s="71" t="s">
        <v>146</v>
      </c>
      <c r="S75" s="0" t="n">
        <v>286</v>
      </c>
      <c r="X75" s="0" t="n">
        <f aca="false">SUM(B75:W75)</f>
        <v>286</v>
      </c>
      <c r="AT75" s="0" t="n">
        <f aca="false">SUM(Y75:AS75)</f>
        <v>0</v>
      </c>
      <c r="BN75" s="0" t="n">
        <f aca="false">SUM(AU75:BM75)</f>
        <v>0</v>
      </c>
    </row>
    <row r="76" customFormat="false" ht="12.75" hidden="true" customHeight="false" outlineLevel="0" collapsed="false">
      <c r="A76" s="71" t="s">
        <v>147</v>
      </c>
      <c r="F76" s="0" t="n">
        <v>318</v>
      </c>
      <c r="S76" s="0" t="n">
        <v>299</v>
      </c>
      <c r="X76" s="0" t="n">
        <f aca="false">SUM(B76:W76)</f>
        <v>617</v>
      </c>
      <c r="AT76" s="0" t="n">
        <f aca="false">SUM(Y76:AS76)</f>
        <v>0</v>
      </c>
      <c r="BN76" s="0" t="n">
        <f aca="false">SUM(AU76:BM76)</f>
        <v>0</v>
      </c>
    </row>
    <row r="77" customFormat="false" ht="12.75" hidden="true" customHeight="false" outlineLevel="0" collapsed="false">
      <c r="A77" s="71" t="s">
        <v>148</v>
      </c>
      <c r="X77" s="0" t="n">
        <f aca="false">SUM(B77:W77)</f>
        <v>0</v>
      </c>
      <c r="AT77" s="0" t="n">
        <f aca="false">SUM(Y77:AS77)</f>
        <v>0</v>
      </c>
      <c r="BN77" s="0" t="n">
        <f aca="false">SUM(AU77:BM77)</f>
        <v>0</v>
      </c>
    </row>
    <row r="78" customFormat="false" ht="12.75" hidden="true" customHeight="false" outlineLevel="0" collapsed="false">
      <c r="A78" s="71" t="s">
        <v>129</v>
      </c>
      <c r="S78" s="0" t="n">
        <v>700</v>
      </c>
      <c r="X78" s="0" t="n">
        <f aca="false">SUM(B78:W78)</f>
        <v>700</v>
      </c>
      <c r="AT78" s="0" t="n">
        <f aca="false">SUM(Y78:AS78)</f>
        <v>0</v>
      </c>
      <c r="BN78" s="0" t="n">
        <f aca="false">SUM(AU78:BM78)</f>
        <v>0</v>
      </c>
    </row>
    <row r="79" customFormat="false" ht="12.75" hidden="true" customHeight="false" outlineLevel="0" collapsed="false">
      <c r="A79" s="71" t="s">
        <v>149</v>
      </c>
      <c r="X79" s="0" t="n">
        <f aca="false">SUM(B79:W79)</f>
        <v>0</v>
      </c>
      <c r="AT79" s="0" t="n">
        <f aca="false">SUM(Y79:AS79)</f>
        <v>0</v>
      </c>
      <c r="BN79" s="0" t="n">
        <f aca="false">SUM(AU79:BM79)</f>
        <v>0</v>
      </c>
    </row>
    <row r="80" customFormat="false" ht="12.75" hidden="true" customHeight="false" outlineLevel="0" collapsed="false">
      <c r="A80" s="71" t="s">
        <v>141</v>
      </c>
      <c r="S80" s="0" t="n">
        <v>822</v>
      </c>
      <c r="X80" s="0" t="n">
        <f aca="false">SUM(B80:W80)</f>
        <v>822</v>
      </c>
      <c r="AT80" s="0" t="n">
        <f aca="false">SUM(Y80:AS80)</f>
        <v>0</v>
      </c>
      <c r="BN80" s="0" t="n">
        <f aca="false">SUM(AU80:BM80)</f>
        <v>0</v>
      </c>
    </row>
    <row r="81" customFormat="false" ht="12.75" hidden="true" customHeight="false" outlineLevel="0" collapsed="false">
      <c r="A81" s="71" t="s">
        <v>150</v>
      </c>
      <c r="X81" s="0" t="n">
        <f aca="false">SUM(B81:W81)</f>
        <v>0</v>
      </c>
      <c r="AT81" s="0" t="n">
        <f aca="false">SUM(Y81:AS81)</f>
        <v>0</v>
      </c>
      <c r="BN81" s="0" t="n">
        <f aca="false">SUM(AU81:BM81)</f>
        <v>0</v>
      </c>
    </row>
    <row r="82" customFormat="false" ht="12.75" hidden="true" customHeight="false" outlineLevel="0" collapsed="false">
      <c r="A82" s="71" t="s">
        <v>151</v>
      </c>
      <c r="P82" s="81" t="n">
        <v>1350</v>
      </c>
      <c r="X82" s="0" t="n">
        <f aca="false">SUM(B82:W82)</f>
        <v>1350</v>
      </c>
      <c r="AL82" s="0" t="n">
        <v>2750</v>
      </c>
      <c r="AT82" s="0" t="n">
        <f aca="false">SUM(Y82:AS82)</f>
        <v>2750</v>
      </c>
      <c r="BH82" s="0" t="n">
        <v>6900</v>
      </c>
      <c r="BN82" s="0" t="n">
        <f aca="false">SUM(AU82:BM82)</f>
        <v>6900</v>
      </c>
    </row>
    <row r="83" customFormat="false" ht="12.75" hidden="true" customHeight="false" outlineLevel="0" collapsed="false">
      <c r="A83" s="71" t="s">
        <v>152</v>
      </c>
      <c r="F83" s="0" t="n">
        <v>273</v>
      </c>
      <c r="X83" s="0" t="n">
        <f aca="false">SUM(B83:W83)</f>
        <v>273</v>
      </c>
      <c r="AT83" s="0" t="n">
        <f aca="false">SUM(Y83:AS83)</f>
        <v>0</v>
      </c>
      <c r="BN83" s="0" t="n">
        <f aca="false">SUM(AU83:BM83)</f>
        <v>0</v>
      </c>
    </row>
    <row r="84" customFormat="false" ht="12.75" hidden="true" customHeight="false" outlineLevel="0" collapsed="false">
      <c r="A84" s="71" t="s">
        <v>153</v>
      </c>
      <c r="X84" s="0" t="n">
        <f aca="false">SUM(B84:W84)</f>
        <v>0</v>
      </c>
      <c r="AT84" s="0" t="n">
        <f aca="false">SUM(Y84:AS84)</f>
        <v>0</v>
      </c>
      <c r="BN84" s="0" t="n">
        <f aca="false">SUM(AU84:BM84)</f>
        <v>0</v>
      </c>
    </row>
    <row r="85" customFormat="false" ht="12.75" hidden="true" customHeight="false" outlineLevel="0" collapsed="false">
      <c r="A85" s="71" t="s">
        <v>154</v>
      </c>
      <c r="X85" s="0" t="n">
        <f aca="false">SUM(B85:W85)</f>
        <v>0</v>
      </c>
      <c r="AT85" s="0" t="n">
        <f aca="false">SUM(Y85:AS85)</f>
        <v>0</v>
      </c>
      <c r="BN85" s="0" t="n">
        <f aca="false">SUM(AU85:BM85)</f>
        <v>0</v>
      </c>
    </row>
    <row r="86" customFormat="false" ht="12.75" hidden="true" customHeight="false" outlineLevel="0" collapsed="false">
      <c r="A86" s="71" t="s">
        <v>135</v>
      </c>
      <c r="X86" s="0" t="n">
        <f aca="false">SUM(B86:W86)</f>
        <v>0</v>
      </c>
      <c r="AT86" s="0" t="n">
        <f aca="false">SUM(Y86:AS86)</f>
        <v>0</v>
      </c>
      <c r="BN86" s="0" t="n">
        <f aca="false">SUM(AU86:BM86)</f>
        <v>0</v>
      </c>
    </row>
    <row r="87" customFormat="false" ht="12.75" hidden="true" customHeight="false" outlineLevel="0" collapsed="false">
      <c r="A87" s="71" t="s">
        <v>155</v>
      </c>
      <c r="X87" s="0" t="n">
        <f aca="false">SUM(B87:W87)</f>
        <v>0</v>
      </c>
      <c r="AT87" s="0" t="n">
        <f aca="false">SUM(Y87:AS87)</f>
        <v>0</v>
      </c>
      <c r="BN87" s="0" t="n">
        <f aca="false">SUM(AU87:BM87)</f>
        <v>0</v>
      </c>
    </row>
    <row r="88" customFormat="false" ht="12.75" hidden="true" customHeight="false" outlineLevel="0" collapsed="false">
      <c r="A88" s="71" t="s">
        <v>156</v>
      </c>
      <c r="X88" s="0" t="n">
        <f aca="false">SUM(B88:W88)</f>
        <v>0</v>
      </c>
      <c r="AT88" s="0" t="n">
        <f aca="false">SUM(Y88:AS88)</f>
        <v>0</v>
      </c>
      <c r="BN88" s="0" t="n">
        <f aca="false">SUM(AU88:BM88)</f>
        <v>0</v>
      </c>
    </row>
    <row r="89" customFormat="false" ht="12.75" hidden="true" customHeight="false" outlineLevel="0" collapsed="false">
      <c r="A89" s="71" t="s">
        <v>157</v>
      </c>
      <c r="X89" s="0" t="n">
        <f aca="false">SUM(B89:W89)</f>
        <v>0</v>
      </c>
      <c r="AT89" s="0" t="n">
        <f aca="false">SUM(Y89:AS89)</f>
        <v>0</v>
      </c>
      <c r="BN89" s="0" t="n">
        <f aca="false">SUM(AU89:BM89)</f>
        <v>0</v>
      </c>
    </row>
    <row r="90" customFormat="false" ht="12.75" hidden="true" customHeight="false" outlineLevel="0" collapsed="false">
      <c r="A90" s="71" t="s">
        <v>158</v>
      </c>
      <c r="X90" s="0" t="n">
        <f aca="false">SUM(B90:W90)</f>
        <v>0</v>
      </c>
      <c r="AT90" s="0" t="n">
        <f aca="false">SUM(Y90:AS90)</f>
        <v>0</v>
      </c>
      <c r="BN90" s="0" t="n">
        <f aca="false">SUM(AU90:BM90)</f>
        <v>0</v>
      </c>
    </row>
    <row r="91" customFormat="false" ht="12.75" hidden="true" customHeight="false" outlineLevel="0" collapsed="false">
      <c r="A91" s="71" t="s">
        <v>159</v>
      </c>
      <c r="X91" s="0" t="n">
        <f aca="false">SUM(B91:W91)</f>
        <v>0</v>
      </c>
      <c r="AT91" s="0" t="n">
        <f aca="false">SUM(Y91:AS91)</f>
        <v>0</v>
      </c>
      <c r="BN91" s="0" t="n">
        <f aca="false">SUM(AU91:BM91)</f>
        <v>0</v>
      </c>
    </row>
    <row r="92" customFormat="false" ht="12.75" hidden="true" customHeight="false" outlineLevel="0" collapsed="false">
      <c r="A92" s="71" t="s">
        <v>98</v>
      </c>
      <c r="X92" s="0" t="n">
        <f aca="false">SUM(B92:W92)</f>
        <v>0</v>
      </c>
      <c r="AT92" s="0" t="n">
        <f aca="false">SUM(Y92:AS92)</f>
        <v>0</v>
      </c>
      <c r="BN92" s="0" t="n">
        <f aca="false">SUM(AU92:BM92)</f>
        <v>0</v>
      </c>
    </row>
    <row r="93" customFormat="false" ht="12.75" hidden="true" customHeight="false" outlineLevel="0" collapsed="false">
      <c r="A93" s="71" t="s">
        <v>160</v>
      </c>
      <c r="S93" s="0" t="n">
        <v>7138</v>
      </c>
      <c r="X93" s="0" t="n">
        <f aca="false">SUM(B93:W93)</f>
        <v>7138</v>
      </c>
      <c r="AT93" s="0" t="n">
        <f aca="false">SUM(Y93:AS93)</f>
        <v>0</v>
      </c>
      <c r="BN93" s="0" t="n">
        <f aca="false">SUM(AU93:BM93)</f>
        <v>0</v>
      </c>
    </row>
    <row r="94" customFormat="false" ht="12.75" hidden="true" customHeight="false" outlineLevel="0" collapsed="false">
      <c r="A94" s="71" t="s">
        <v>161</v>
      </c>
      <c r="X94" s="0" t="n">
        <f aca="false">SUM(B94:W94)</f>
        <v>0</v>
      </c>
      <c r="AT94" s="0" t="n">
        <f aca="false">SUM(Y94:AS94)</f>
        <v>0</v>
      </c>
      <c r="BN94" s="0" t="n">
        <f aca="false">SUM(AU94:BM94)</f>
        <v>0</v>
      </c>
    </row>
    <row r="95" customFormat="false" ht="12.75" hidden="true" customHeight="true" outlineLevel="0" collapsed="false">
      <c r="A95" s="71" t="s">
        <v>162</v>
      </c>
      <c r="X95" s="0" t="n">
        <f aca="false">SUM(B95:W95)</f>
        <v>0</v>
      </c>
      <c r="AT95" s="0" t="n">
        <f aca="false">SUM(Y95:AS95)</f>
        <v>0</v>
      </c>
      <c r="BN95" s="0" t="n">
        <f aca="false">SUM(AU95:BM95)</f>
        <v>0</v>
      </c>
    </row>
    <row r="96" customFormat="false" ht="12.75" hidden="false" customHeight="false" outlineLevel="0" collapsed="false">
      <c r="A96" s="71" t="s">
        <v>163</v>
      </c>
      <c r="P96" s="0" t="n">
        <v>4400</v>
      </c>
      <c r="X96" s="0" t="n">
        <f aca="false">SUM(B96:W96)</f>
        <v>4400</v>
      </c>
      <c r="Y96" s="0" t="n">
        <v>1500</v>
      </c>
      <c r="AM96" s="0" t="n">
        <v>3200</v>
      </c>
      <c r="AT96" s="0" t="n">
        <f aca="false">SUM(Y96:AS96)</f>
        <v>4700</v>
      </c>
      <c r="AU96" s="0" t="n">
        <v>800</v>
      </c>
      <c r="BI96" s="0" t="n">
        <v>3000</v>
      </c>
      <c r="BM96" s="81" t="n">
        <v>1000</v>
      </c>
      <c r="BN96" s="0" t="n">
        <f aca="false">SUM(AU96:BM96)</f>
        <v>4800</v>
      </c>
    </row>
    <row r="97" customFormat="false" ht="12.75" hidden="true" customHeight="false" outlineLevel="0" collapsed="false">
      <c r="A97" s="71" t="s">
        <v>164</v>
      </c>
      <c r="X97" s="0" t="n">
        <f aca="false">SUM(B97:W97)</f>
        <v>0</v>
      </c>
      <c r="AT97" s="0" t="n">
        <f aca="false">SUM(Y97:AS97)</f>
        <v>0</v>
      </c>
      <c r="BN97" s="0" t="n">
        <f aca="false">SUM(AU97:BM97)</f>
        <v>0</v>
      </c>
    </row>
    <row r="98" customFormat="false" ht="12.75" hidden="true" customHeight="false" outlineLevel="0" collapsed="false">
      <c r="A98" s="71" t="s">
        <v>165</v>
      </c>
      <c r="X98" s="0" t="n">
        <f aca="false">SUM(B98:W98)</f>
        <v>0</v>
      </c>
      <c r="AT98" s="0" t="n">
        <f aca="false">SUM(Y98:AS98)</f>
        <v>0</v>
      </c>
      <c r="BN98" s="0" t="n">
        <f aca="false">SUM(AU98:BM98)</f>
        <v>0</v>
      </c>
    </row>
    <row r="99" customFormat="false" ht="12.75" hidden="false" customHeight="false" outlineLevel="0" collapsed="false">
      <c r="A99" s="71" t="s">
        <v>166</v>
      </c>
      <c r="R99" s="0" t="n">
        <v>0</v>
      </c>
      <c r="X99" s="0" t="n">
        <f aca="false">SUM(B99:W99)</f>
        <v>0</v>
      </c>
      <c r="AN99" s="0" t="n">
        <v>3100</v>
      </c>
      <c r="AT99" s="0" t="n">
        <f aca="false">SUM(Y99:AS99)</f>
        <v>3100</v>
      </c>
      <c r="BJ99" s="0" t="n">
        <f aca="false">3100+3100</f>
        <v>6200</v>
      </c>
      <c r="BN99" s="0" t="n">
        <f aca="false">SUM(AU99:BM99)</f>
        <v>6200</v>
      </c>
    </row>
    <row r="100" customFormat="false" ht="12.75" hidden="true" customHeight="false" outlineLevel="0" collapsed="false">
      <c r="A100" s="71" t="s">
        <v>167</v>
      </c>
      <c r="X100" s="0" t="n">
        <f aca="false">SUM(B100:W100)</f>
        <v>0</v>
      </c>
      <c r="AT100" s="0" t="n">
        <f aca="false">SUM(Y100:AS100)</f>
        <v>0</v>
      </c>
      <c r="BN100" s="0" t="n">
        <f aca="false">SUM(AU100:BM100)</f>
        <v>0</v>
      </c>
    </row>
    <row r="101" customFormat="false" ht="12.75" hidden="true" customHeight="false" outlineLevel="0" collapsed="false">
      <c r="A101" s="71" t="s">
        <v>168</v>
      </c>
      <c r="X101" s="0" t="n">
        <f aca="false">SUM(B101:W101)</f>
        <v>0</v>
      </c>
      <c r="AT101" s="0" t="n">
        <f aca="false">SUM(Y101:AS101)</f>
        <v>0</v>
      </c>
      <c r="BN101" s="0" t="n">
        <f aca="false">SUM(AU101:BM101)</f>
        <v>0</v>
      </c>
    </row>
    <row r="102" customFormat="false" ht="12.75" hidden="true" customHeight="false" outlineLevel="0" collapsed="false">
      <c r="A102" s="71" t="s">
        <v>169</v>
      </c>
      <c r="X102" s="0" t="n">
        <f aca="false">SUM(B102:W102)</f>
        <v>0</v>
      </c>
      <c r="AT102" s="0" t="n">
        <f aca="false">SUM(Y102:AS102)</f>
        <v>0</v>
      </c>
      <c r="BN102" s="0" t="n">
        <f aca="false">SUM(AU102:BM102)</f>
        <v>0</v>
      </c>
    </row>
    <row r="103" customFormat="false" ht="12.75" hidden="true" customHeight="false" outlineLevel="0" collapsed="false">
      <c r="A103" s="71" t="s">
        <v>170</v>
      </c>
      <c r="X103" s="0" t="n">
        <f aca="false">SUM(B103:W103)</f>
        <v>0</v>
      </c>
      <c r="AT103" s="0" t="n">
        <f aca="false">SUM(Y103:AS103)</f>
        <v>0</v>
      </c>
      <c r="BN103" s="0" t="n">
        <f aca="false">SUM(AU103:BM103)</f>
        <v>0</v>
      </c>
    </row>
    <row r="104" customFormat="false" ht="12.75" hidden="true" customHeight="false" outlineLevel="0" collapsed="false">
      <c r="A104" s="71" t="s">
        <v>171</v>
      </c>
      <c r="X104" s="0" t="n">
        <f aca="false">SUM(B104:W104)</f>
        <v>0</v>
      </c>
      <c r="AT104" s="0" t="n">
        <f aca="false">SUM(Y104:AS104)</f>
        <v>0</v>
      </c>
      <c r="BN104" s="0" t="n">
        <f aca="false">SUM(AU104:BM104)</f>
        <v>0</v>
      </c>
    </row>
    <row r="105" customFormat="false" ht="12.75" hidden="true" customHeight="false" outlineLevel="0" collapsed="false">
      <c r="A105" s="71" t="s">
        <v>172</v>
      </c>
      <c r="X105" s="0" t="n">
        <f aca="false">SUM(B105:W105)</f>
        <v>0</v>
      </c>
      <c r="AT105" s="0" t="n">
        <f aca="false">SUM(Y105:AS105)</f>
        <v>0</v>
      </c>
      <c r="BN105" s="0" t="n">
        <f aca="false">SUM(AU105:BM105)</f>
        <v>0</v>
      </c>
    </row>
    <row r="106" customFormat="false" ht="12.75" hidden="true" customHeight="false" outlineLevel="0" collapsed="false">
      <c r="A106" s="71" t="s">
        <v>173</v>
      </c>
      <c r="X106" s="0" t="n">
        <f aca="false">SUM(B106:W106)</f>
        <v>0</v>
      </c>
      <c r="AT106" s="0" t="n">
        <f aca="false">SUM(Y106:AS106)</f>
        <v>0</v>
      </c>
      <c r="BN106" s="0" t="n">
        <f aca="false">SUM(AU106:BM106)</f>
        <v>0</v>
      </c>
    </row>
    <row r="107" customFormat="false" ht="12.75" hidden="true" customHeight="false" outlineLevel="0" collapsed="false">
      <c r="A107" s="71" t="s">
        <v>174</v>
      </c>
      <c r="X107" s="0" t="n">
        <f aca="false">SUM(B107:W107)</f>
        <v>0</v>
      </c>
      <c r="AT107" s="0" t="n">
        <f aca="false">SUM(Y107:AS107)</f>
        <v>0</v>
      </c>
      <c r="BN107" s="0" t="n">
        <f aca="false">SUM(AU107:BM107)</f>
        <v>0</v>
      </c>
    </row>
    <row r="108" customFormat="false" ht="12.75" hidden="true" customHeight="false" outlineLevel="0" collapsed="false">
      <c r="A108" s="71" t="s">
        <v>175</v>
      </c>
      <c r="X108" s="0" t="n">
        <f aca="false">SUM(B108:W108)</f>
        <v>0</v>
      </c>
      <c r="AT108" s="0" t="n">
        <f aca="false">SUM(Y108:AS108)</f>
        <v>0</v>
      </c>
      <c r="BN108" s="0" t="n">
        <f aca="false">SUM(AU108:BM108)</f>
        <v>0</v>
      </c>
    </row>
    <row r="109" customFormat="false" ht="12.75" hidden="false" customHeight="false" outlineLevel="0" collapsed="false">
      <c r="A109" s="71" t="s">
        <v>176</v>
      </c>
      <c r="I109" s="0" t="n">
        <v>170</v>
      </c>
      <c r="X109" s="0" t="n">
        <f aca="false">SUM(B109:W109)</f>
        <v>170</v>
      </c>
      <c r="AC109" s="0" t="n">
        <v>300</v>
      </c>
      <c r="AT109" s="0" t="n">
        <f aca="false">SUM(Y109:AS109)</f>
        <v>300</v>
      </c>
      <c r="BN109" s="0" t="n">
        <f aca="false">SUM(AU109:BM109)</f>
        <v>0</v>
      </c>
    </row>
    <row r="110" customFormat="false" ht="12.75" hidden="false" customHeight="false" outlineLevel="0" collapsed="false">
      <c r="A110" s="71" t="s">
        <v>38</v>
      </c>
      <c r="H110" s="0" t="n">
        <v>94</v>
      </c>
      <c r="J110" s="0" t="n">
        <v>1250</v>
      </c>
      <c r="S110" s="0" t="n">
        <v>50</v>
      </c>
      <c r="V110" s="0" t="n">
        <v>1250</v>
      </c>
      <c r="X110" s="0" t="n">
        <f aca="false">SUM(B110:W110)</f>
        <v>2644</v>
      </c>
      <c r="AE110" s="0" t="n">
        <v>50</v>
      </c>
      <c r="AH110" s="0" t="n">
        <v>1300</v>
      </c>
      <c r="AN110" s="0" t="n">
        <v>50</v>
      </c>
      <c r="AR110" s="0" t="n">
        <v>1300</v>
      </c>
      <c r="AT110" s="0" t="n">
        <f aca="false">SUM(Y110:AS110)</f>
        <v>2700</v>
      </c>
      <c r="AZ110" s="0" t="n">
        <v>50</v>
      </c>
      <c r="BC110" s="0" t="n">
        <v>1300</v>
      </c>
      <c r="BJ110" s="0" t="n">
        <v>50</v>
      </c>
      <c r="BL110" s="0" t="n">
        <v>1300</v>
      </c>
      <c r="BN110" s="0" t="n">
        <f aca="false">SUM(AU110:BM110)</f>
        <v>2700</v>
      </c>
    </row>
    <row r="111" customFormat="false" ht="12.75" hidden="false" customHeight="false" outlineLevel="0" collapsed="false">
      <c r="A111" s="71" t="s">
        <v>177</v>
      </c>
      <c r="H111" s="0" t="n">
        <v>105</v>
      </c>
      <c r="R111" s="0" t="n">
        <v>595</v>
      </c>
      <c r="X111" s="0" t="n">
        <f aca="false">SUM(B111:W111)</f>
        <v>700</v>
      </c>
      <c r="AT111" s="0" t="n">
        <f aca="false">SUM(Y111:AS111)</f>
        <v>0</v>
      </c>
      <c r="BN111" s="0" t="n">
        <f aca="false">SUM(AU111:BM111)</f>
        <v>0</v>
      </c>
    </row>
    <row r="112" customFormat="false" ht="12.75" hidden="false" customHeight="false" outlineLevel="0" collapsed="false">
      <c r="A112" s="71" t="s">
        <v>178</v>
      </c>
      <c r="X112" s="0" t="n">
        <f aca="false">SUM(B112:W112)</f>
        <v>0</v>
      </c>
      <c r="AT112" s="0" t="n">
        <f aca="false">SUM(Y112:AS112)</f>
        <v>0</v>
      </c>
      <c r="BN112" s="0" t="n">
        <f aca="false">SUM(AU112:BM112)</f>
        <v>0</v>
      </c>
    </row>
    <row r="113" customFormat="false" ht="12.75" hidden="false" customHeight="false" outlineLevel="0" collapsed="false">
      <c r="A113" s="71" t="s">
        <v>179</v>
      </c>
      <c r="B113" s="0" t="n">
        <v>175</v>
      </c>
      <c r="G113" s="0" t="n">
        <v>-700</v>
      </c>
      <c r="X113" s="0" t="n">
        <f aca="false">SUM(B113:W113)</f>
        <v>-525</v>
      </c>
      <c r="AT113" s="0" t="n">
        <f aca="false">SUM(Y113:AS113)</f>
        <v>0</v>
      </c>
      <c r="BN113" s="0" t="n">
        <f aca="false">SUM(AU113:BM113)</f>
        <v>0</v>
      </c>
    </row>
    <row r="114" customFormat="false" ht="12.75" hidden="false" customHeight="false" outlineLevel="0" collapsed="false">
      <c r="A114" s="71" t="s">
        <v>180</v>
      </c>
      <c r="E114" s="0" t="n">
        <v>595</v>
      </c>
      <c r="X114" s="0" t="n">
        <f aca="false">SUM(B114:W114)</f>
        <v>595</v>
      </c>
      <c r="AT114" s="0" t="n">
        <f aca="false">SUM(Y114:AS114)</f>
        <v>0</v>
      </c>
      <c r="BN114" s="0" t="n">
        <f aca="false">SUM(AU114:BM114)</f>
        <v>0</v>
      </c>
    </row>
    <row r="115" customFormat="false" ht="12.75" hidden="false" customHeight="false" outlineLevel="0" collapsed="false">
      <c r="A115" s="71" t="s">
        <v>181</v>
      </c>
      <c r="X115" s="0" t="n">
        <f aca="false">SUM(B115:W115)</f>
        <v>0</v>
      </c>
      <c r="AT115" s="0" t="n">
        <f aca="false">SUM(Y115:AS115)</f>
        <v>0</v>
      </c>
      <c r="BN115" s="0" t="n">
        <f aca="false">SUM(AU115:BM115)</f>
        <v>0</v>
      </c>
    </row>
    <row r="116" customFormat="false" ht="12.75" hidden="false" customHeight="false" outlineLevel="0" collapsed="false">
      <c r="A116" s="71" t="s">
        <v>182</v>
      </c>
      <c r="X116" s="0" t="n">
        <f aca="false">SUM(B116:W116)</f>
        <v>0</v>
      </c>
      <c r="AT116" s="0" t="n">
        <f aca="false">SUM(Y116:AS116)</f>
        <v>0</v>
      </c>
      <c r="BN116" s="0" t="n">
        <f aca="false">SUM(AU116:BM116)</f>
        <v>0</v>
      </c>
    </row>
    <row r="117" customFormat="false" ht="12.75" hidden="false" customHeight="false" outlineLevel="0" collapsed="false">
      <c r="A117" s="71" t="s">
        <v>183</v>
      </c>
      <c r="D117" s="0" t="n">
        <v>106</v>
      </c>
      <c r="H117" s="0" t="n">
        <v>30</v>
      </c>
      <c r="K117" s="0" t="n">
        <v>30</v>
      </c>
      <c r="P117" s="0" t="n">
        <v>30</v>
      </c>
      <c r="U117" s="0" t="n">
        <v>30</v>
      </c>
      <c r="X117" s="0" t="n">
        <f aca="false">SUM(B117:W117)</f>
        <v>226</v>
      </c>
      <c r="AA117" s="0" t="n">
        <v>30</v>
      </c>
      <c r="AF117" s="0" t="n">
        <v>30</v>
      </c>
      <c r="AK117" s="0" t="n">
        <v>30</v>
      </c>
      <c r="AO117" s="0" t="n">
        <v>30</v>
      </c>
      <c r="AT117" s="0" t="n">
        <f aca="false">SUM(Y117:AS117)</f>
        <v>120</v>
      </c>
      <c r="AU117" s="0" t="n">
        <v>30</v>
      </c>
      <c r="AZ117" s="0" t="n">
        <v>30</v>
      </c>
      <c r="BE117" s="0" t="n">
        <v>30</v>
      </c>
      <c r="BJ117" s="0" t="n">
        <v>30</v>
      </c>
      <c r="BN117" s="0" t="n">
        <f aca="false">SUM(AU117:BM117)</f>
        <v>120</v>
      </c>
    </row>
    <row r="118" customFormat="false" ht="12.75" hidden="false" customHeight="false" outlineLevel="0" collapsed="false">
      <c r="A118" s="71" t="s">
        <v>36</v>
      </c>
      <c r="O118" s="0" t="n">
        <v>500</v>
      </c>
      <c r="X118" s="0" t="n">
        <f aca="false">SUM(B118:W118)</f>
        <v>500</v>
      </c>
      <c r="AL118" s="0" t="n">
        <v>500</v>
      </c>
      <c r="AT118" s="0" t="n">
        <f aca="false">SUM(Y118:AS118)</f>
        <v>500</v>
      </c>
      <c r="BH118" s="0" t="n">
        <v>500</v>
      </c>
      <c r="BN118" s="0" t="n">
        <f aca="false">SUM(AU118:BM118)</f>
        <v>500</v>
      </c>
    </row>
    <row r="119" customFormat="false" ht="12.75" hidden="true" customHeight="false" outlineLevel="0" collapsed="false">
      <c r="A119" s="71" t="s">
        <v>184</v>
      </c>
      <c r="X119" s="0" t="n">
        <f aca="false">SUM(B119:W119)</f>
        <v>0</v>
      </c>
      <c r="AT119" s="0" t="n">
        <f aca="false">SUM(Y119:AS119)</f>
        <v>0</v>
      </c>
      <c r="BN119" s="0" t="n">
        <f aca="false">SUM(AU119:BM119)</f>
        <v>0</v>
      </c>
    </row>
    <row r="120" customFormat="false" ht="12.75" hidden="true" customHeight="false" outlineLevel="0" collapsed="false">
      <c r="A120" s="71" t="s">
        <v>185</v>
      </c>
      <c r="X120" s="0" t="n">
        <f aca="false">SUM(B120:W120)</f>
        <v>0</v>
      </c>
      <c r="AT120" s="0" t="n">
        <f aca="false">SUM(Y120:AS120)</f>
        <v>0</v>
      </c>
      <c r="BN120" s="0" t="n">
        <f aca="false">SUM(AU120:BM120)</f>
        <v>0</v>
      </c>
    </row>
    <row r="121" customFormat="false" ht="12.75" hidden="true" customHeight="false" outlineLevel="0" collapsed="false">
      <c r="A121" s="71" t="s">
        <v>186</v>
      </c>
      <c r="X121" s="0" t="n">
        <f aca="false">SUM(B121:W121)</f>
        <v>0</v>
      </c>
      <c r="AT121" s="0" t="n">
        <f aca="false">SUM(Y121:AS121)</f>
        <v>0</v>
      </c>
      <c r="BN121" s="0" t="n">
        <f aca="false">SUM(AU121:BM121)</f>
        <v>0</v>
      </c>
    </row>
    <row r="122" customFormat="false" ht="12.75" hidden="false" customHeight="false" outlineLevel="0" collapsed="false">
      <c r="A122" s="71" t="s">
        <v>187</v>
      </c>
      <c r="G122" s="78"/>
      <c r="H122" s="78"/>
      <c r="I122" s="78"/>
      <c r="J122" s="78" t="n">
        <v>4000</v>
      </c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0" t="n">
        <f aca="false">SUM(B122:W122)</f>
        <v>4000</v>
      </c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0" t="n">
        <f aca="false">SUM(Y122:AS122)</f>
        <v>0</v>
      </c>
      <c r="BN122" s="0" t="n">
        <f aca="false">SUM(AU122:BM122)</f>
        <v>0</v>
      </c>
    </row>
    <row r="123" customFormat="false" ht="12.75" hidden="false" customHeight="false" outlineLevel="0" collapsed="false">
      <c r="A123" s="71" t="s">
        <v>188</v>
      </c>
      <c r="B123" s="82" t="n">
        <f aca="false">B49+B51+SUM(B95:B122)</f>
        <v>402</v>
      </c>
      <c r="C123" s="82" t="n">
        <f aca="false">C49+C51+SUM(C95:C122)</f>
        <v>454</v>
      </c>
      <c r="D123" s="82" t="n">
        <f aca="false">D49+D51+SUM(D95:D122)</f>
        <v>11330</v>
      </c>
      <c r="E123" s="82" t="n">
        <f aca="false">E49+E51+SUM(E95:E122)</f>
        <v>1007</v>
      </c>
      <c r="F123" s="82" t="n">
        <f aca="false">F49+F51+SUM(F95:F122)</f>
        <v>1296</v>
      </c>
      <c r="G123" s="82" t="n">
        <f aca="false">G49+G51+SUM(G95:G122)</f>
        <v>-100</v>
      </c>
      <c r="H123" s="82" t="n">
        <f aca="false">H49+H51+SUM(H95:H122)</f>
        <v>829</v>
      </c>
      <c r="I123" s="82" t="n">
        <f aca="false">I49+I51+SUM(I95:I122)</f>
        <v>770</v>
      </c>
      <c r="J123" s="82" t="n">
        <f aca="false">J49+J51+SUM(J95:J122)</f>
        <v>5825</v>
      </c>
      <c r="K123" s="82" t="n">
        <f aca="false">K49+K51+SUM(K95:K122)</f>
        <v>430</v>
      </c>
      <c r="L123" s="82" t="n">
        <f aca="false">L49+L51+SUM(L95:L122)</f>
        <v>400</v>
      </c>
      <c r="M123" s="82" t="n">
        <f aca="false">M49+M51+SUM(M95:M122)</f>
        <v>400</v>
      </c>
      <c r="N123" s="82" t="n">
        <f aca="false">N49+N51+SUM(N95:N122)</f>
        <v>400</v>
      </c>
      <c r="O123" s="82" t="n">
        <f aca="false">O49+O51+SUM(O95:O122)</f>
        <v>1800</v>
      </c>
      <c r="P123" s="82" t="n">
        <f aca="false">P49+P51+SUM(P95:P122)</f>
        <v>18917</v>
      </c>
      <c r="Q123" s="82" t="n">
        <f aca="false">Q49+Q51+SUM(Q95:Q122)</f>
        <v>400</v>
      </c>
      <c r="R123" s="82" t="n">
        <f aca="false">R49+R51+SUM(R95:R122)</f>
        <v>995</v>
      </c>
      <c r="S123" s="82" t="n">
        <f aca="false">S49+S51+SUM(S95:S122)</f>
        <v>10880</v>
      </c>
      <c r="T123" s="82" t="n">
        <f aca="false">T49+T51+SUM(T95:T122)</f>
        <v>400</v>
      </c>
      <c r="U123" s="82" t="n">
        <f aca="false">U49+U51+SUM(U95:U122)</f>
        <v>430</v>
      </c>
      <c r="V123" s="82" t="n">
        <f aca="false">V49+V51+SUM(V95:V122)</f>
        <v>1650</v>
      </c>
      <c r="W123" s="82" t="n">
        <f aca="false">W49+W51+SUM(W95:W122)</f>
        <v>400</v>
      </c>
      <c r="X123" s="82" t="n">
        <f aca="false">X49+X51+SUM(X95:X122)</f>
        <v>59315</v>
      </c>
      <c r="Y123" s="82" t="n">
        <f aca="false">Y49+Y51+SUM(Y95:Y122)</f>
        <v>1900</v>
      </c>
      <c r="Z123" s="82" t="n">
        <f aca="false">Z49+Z51+SUM(Z95:Z122)</f>
        <v>400</v>
      </c>
      <c r="AA123" s="82" t="n">
        <f aca="false">AA49+AA51+SUM(AA95:AA122)</f>
        <v>7830</v>
      </c>
      <c r="AB123" s="82" t="n">
        <f aca="false">AB49+AB51+SUM(AB95:AB122)</f>
        <v>400</v>
      </c>
      <c r="AC123" s="82" t="n">
        <f aca="false">AC49+AC51+SUM(AC95:AC122)</f>
        <v>700</v>
      </c>
      <c r="AD123" s="82" t="n">
        <f aca="false">AD49+AD51+SUM(AD95:AD122)</f>
        <v>400</v>
      </c>
      <c r="AE123" s="82" t="n">
        <f aca="false">AE49+AE51+SUM(AE95:AE122)</f>
        <v>425</v>
      </c>
      <c r="AF123" s="82" t="n">
        <f aca="false">AF49+AF51+SUM(AF95:AF122)</f>
        <v>1417</v>
      </c>
      <c r="AG123" s="82" t="n">
        <f aca="false">AG49+AG51+SUM(AG95:AG122)</f>
        <v>375</v>
      </c>
      <c r="AH123" s="82" t="n">
        <f aca="false">AH49+AH51+SUM(AH95:AH122)</f>
        <v>1675</v>
      </c>
      <c r="AI123" s="82" t="n">
        <f aca="false">AI49+AI51+SUM(AI95:AI122)</f>
        <v>375</v>
      </c>
      <c r="AJ123" s="82" t="n">
        <f aca="false">AJ49+AJ51+SUM(AJ95:AJ122)</f>
        <v>375</v>
      </c>
      <c r="AK123" s="82" t="n">
        <f aca="false">AK49+AK51+SUM(AK95:AK122)</f>
        <v>405</v>
      </c>
      <c r="AL123" s="82" t="n">
        <f aca="false">AL49+AL51+SUM(AL95:AL122)</f>
        <v>15313</v>
      </c>
      <c r="AM123" s="82" t="n">
        <f aca="false">AM49+AM51+SUM(AM95:AM122)</f>
        <v>3575</v>
      </c>
      <c r="AN123" s="82" t="n">
        <f aca="false">AN49+AN51+SUM(AN95:AN122)</f>
        <v>3525</v>
      </c>
      <c r="AO123" s="82" t="n">
        <f aca="false">AO49+AO51+SUM(AO95:AO122)</f>
        <v>8393</v>
      </c>
      <c r="AP123" s="82" t="n">
        <f aca="false">AP49+AP51+SUM(AP95:AP122)</f>
        <v>375</v>
      </c>
      <c r="AQ123" s="82" t="n">
        <f aca="false">AQ49+AQ51+SUM(AQ95:AQ122)</f>
        <v>375</v>
      </c>
      <c r="AR123" s="82" t="n">
        <f aca="false">AR49+AR51+SUM(AR95:AR122)</f>
        <v>1675</v>
      </c>
      <c r="AS123" s="82" t="n">
        <f aca="false">AS49+AS51+SUM(AS95:AS122)</f>
        <v>375</v>
      </c>
      <c r="AT123" s="82" t="n">
        <f aca="false">AT49+AT51+SUM(AT95:AT122)</f>
        <v>50283</v>
      </c>
      <c r="AU123" s="82" t="n">
        <f aca="false">AU49+AU51+SUM(AU95:AU122)</f>
        <v>1205</v>
      </c>
      <c r="AV123" s="82" t="n">
        <f aca="false">AV49+AV51+SUM(AV95:AV122)</f>
        <v>375</v>
      </c>
      <c r="AW123" s="82" t="n">
        <f aca="false">AW49+AW51+SUM(AW95:AW122)</f>
        <v>4075</v>
      </c>
      <c r="AX123" s="82" t="n">
        <f aca="false">AX49+AX51+SUM(AX95:AX122)</f>
        <v>375</v>
      </c>
      <c r="AY123" s="82" t="n">
        <f aca="false">AY49+AY51+SUM(AY95:AY122)</f>
        <v>375</v>
      </c>
      <c r="AZ123" s="82" t="n">
        <f aca="false">AZ49+AZ51+SUM(AZ95:AZ122)</f>
        <v>1725</v>
      </c>
      <c r="BA123" s="82" t="n">
        <f aca="false">BA49+BA51+SUM(BA95:BA122)</f>
        <v>375</v>
      </c>
      <c r="BB123" s="82" t="n">
        <f aca="false">BB49+BB51+SUM(BB95:BB122)</f>
        <v>375</v>
      </c>
      <c r="BC123" s="82" t="n">
        <f aca="false">BC49+BC51+SUM(BC95:BC122)</f>
        <v>1675</v>
      </c>
      <c r="BD123" s="82" t="n">
        <f aca="false">BD49+BD51+SUM(BD95:BD122)</f>
        <v>375</v>
      </c>
      <c r="BE123" s="82" t="n">
        <f aca="false">BE49+BE51+SUM(BE95:BE122)</f>
        <v>405</v>
      </c>
      <c r="BF123" s="82" t="n">
        <f aca="false">BF49+BF51+SUM(BF95:BF122)</f>
        <v>375</v>
      </c>
      <c r="BG123" s="82" t="n">
        <f aca="false">BG49+BG51+SUM(BG95:BG122)</f>
        <v>375</v>
      </c>
      <c r="BH123" s="82" t="n">
        <f aca="false">BH49+BH51+SUM(BH95:BH122)</f>
        <v>21205</v>
      </c>
      <c r="BI123" s="82" t="n">
        <f aca="false">BI49+BI51+SUM(BI95:BI122)</f>
        <v>3375</v>
      </c>
      <c r="BJ123" s="82" t="n">
        <f aca="false">BJ49+BJ51+SUM(BJ95:BJ122)</f>
        <v>6630</v>
      </c>
      <c r="BK123" s="82" t="n">
        <f aca="false">BK49+BK51+SUM(BK95:BK122)</f>
        <v>13820</v>
      </c>
      <c r="BL123" s="82" t="n">
        <f aca="false">BL49+BL51+SUM(BL95:BL122)</f>
        <v>1650</v>
      </c>
      <c r="BM123" s="82" t="n">
        <f aca="false">BM49+BM51+SUM(BM95:BM122)</f>
        <v>1350</v>
      </c>
      <c r="BN123" s="82" t="n">
        <f aca="false">BN49+BN51+SUM(BN95:BN122)</f>
        <v>60115</v>
      </c>
    </row>
    <row r="124" customFormat="false" ht="12.75" hidden="false" customHeight="false" outlineLevel="0" collapsed="false"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  <c r="AO124" s="79"/>
      <c r="AP124" s="79"/>
      <c r="AQ124" s="79"/>
      <c r="AR124" s="79"/>
      <c r="AS124" s="79"/>
      <c r="AT124" s="79"/>
      <c r="AU124" s="79"/>
      <c r="AV124" s="79"/>
      <c r="AW124" s="79"/>
      <c r="AX124" s="79"/>
      <c r="AY124" s="79"/>
      <c r="AZ124" s="79"/>
      <c r="BA124" s="79"/>
      <c r="BB124" s="79"/>
      <c r="BC124" s="79"/>
      <c r="BD124" s="79"/>
      <c r="BE124" s="79"/>
      <c r="BF124" s="79"/>
      <c r="BG124" s="79"/>
      <c r="BH124" s="79"/>
      <c r="BI124" s="79"/>
      <c r="BJ124" s="79"/>
      <c r="BK124" s="79"/>
      <c r="BL124" s="79"/>
      <c r="BM124" s="79"/>
      <c r="BN124" s="79"/>
    </row>
    <row r="125" customFormat="false" ht="12.75" hidden="false" customHeight="false" outlineLevel="0" collapsed="false">
      <c r="A125" s="71" t="s">
        <v>189</v>
      </c>
      <c r="B125" s="79" t="n">
        <f aca="false">B46-B123</f>
        <v>1719</v>
      </c>
      <c r="C125" s="79" t="n">
        <f aca="false">C46-C123</f>
        <v>-112</v>
      </c>
      <c r="D125" s="79" t="n">
        <f aca="false">D46-D123</f>
        <v>-9688</v>
      </c>
      <c r="E125" s="79" t="n">
        <f aca="false">E46-E123</f>
        <v>-531</v>
      </c>
      <c r="F125" s="79" t="n">
        <f aca="false">F46-F123</f>
        <v>-784</v>
      </c>
      <c r="G125" s="79" t="n">
        <f aca="false">G46-G123</f>
        <v>4208</v>
      </c>
      <c r="H125" s="79" t="n">
        <f aca="false">H46-H123</f>
        <v>1267</v>
      </c>
      <c r="I125" s="79" t="n">
        <f aca="false">I46-I123</f>
        <v>-700</v>
      </c>
      <c r="J125" s="79" t="n">
        <f aca="false">J46-J123</f>
        <v>-5815</v>
      </c>
      <c r="K125" s="79" t="n">
        <f aca="false">K46-K123</f>
        <v>1970</v>
      </c>
      <c r="L125" s="79" t="n">
        <f aca="false">L46-L123</f>
        <v>-400</v>
      </c>
      <c r="M125" s="79" t="n">
        <f aca="false">M46-M123</f>
        <v>600</v>
      </c>
      <c r="N125" s="79" t="n">
        <f aca="false">N46-N123</f>
        <v>-325</v>
      </c>
      <c r="O125" s="79" t="n">
        <f aca="false">O46-O123</f>
        <v>-1790</v>
      </c>
      <c r="P125" s="79" t="n">
        <f aca="false">P46-P123</f>
        <v>-11497</v>
      </c>
      <c r="Q125" s="79" t="n">
        <f aca="false">Q46-Q123</f>
        <v>-400</v>
      </c>
      <c r="R125" s="79" t="n">
        <f aca="false">R46-R123</f>
        <v>205</v>
      </c>
      <c r="S125" s="79" t="n">
        <f aca="false">S46-S123</f>
        <v>-10805</v>
      </c>
      <c r="T125" s="79" t="n">
        <f aca="false">T46-T123</f>
        <v>-390</v>
      </c>
      <c r="U125" s="79" t="n">
        <f aca="false">U46-U123</f>
        <v>870</v>
      </c>
      <c r="V125" s="79" t="n">
        <f aca="false">V46-V123</f>
        <v>-1650</v>
      </c>
      <c r="W125" s="79" t="n">
        <f aca="false">W46-W123</f>
        <v>500</v>
      </c>
      <c r="X125" s="79" t="n">
        <f aca="false">X46-X123</f>
        <v>-33548</v>
      </c>
      <c r="Y125" s="79" t="n">
        <f aca="false">Y46-Y123</f>
        <v>-1700</v>
      </c>
      <c r="Z125" s="79" t="n">
        <f aca="false">Z46-Z123</f>
        <v>-280</v>
      </c>
      <c r="AA125" s="79" t="n">
        <f aca="false">AA46-AA123</f>
        <v>-5530</v>
      </c>
      <c r="AB125" s="79" t="n">
        <f aca="false">AB46-AB123</f>
        <v>-50</v>
      </c>
      <c r="AC125" s="79" t="n">
        <f aca="false">AC46-AC123</f>
        <v>1625</v>
      </c>
      <c r="AD125" s="79" t="n">
        <f aca="false">AD46-AD123</f>
        <v>-200</v>
      </c>
      <c r="AE125" s="79" t="n">
        <f aca="false">AE46-AE123</f>
        <v>645</v>
      </c>
      <c r="AF125" s="79" t="n">
        <f aca="false">AF46-AF123</f>
        <v>1433</v>
      </c>
      <c r="AG125" s="79" t="n">
        <f aca="false">AG46-AG123</f>
        <v>-275</v>
      </c>
      <c r="AH125" s="79" t="n">
        <f aca="false">AH46-AH123</f>
        <v>325</v>
      </c>
      <c r="AI125" s="79" t="n">
        <f aca="false">AI46-AI123</f>
        <v>-25</v>
      </c>
      <c r="AJ125" s="79" t="n">
        <f aca="false">AJ46-AJ123</f>
        <v>-255</v>
      </c>
      <c r="AK125" s="79" t="n">
        <f aca="false">AK46-AK123</f>
        <v>2445</v>
      </c>
      <c r="AL125" s="79" t="n">
        <f aca="false">AL46-AL123</f>
        <v>-5193</v>
      </c>
      <c r="AM125" s="79" t="n">
        <f aca="false">AM46-AM123</f>
        <v>-1775</v>
      </c>
      <c r="AN125" s="79" t="n">
        <f aca="false">AN46-AN123</f>
        <v>-3305</v>
      </c>
      <c r="AO125" s="79" t="n">
        <f aca="false">AO46-AO123</f>
        <v>-6043</v>
      </c>
      <c r="AP125" s="79" t="n">
        <f aca="false">AP46-AP123</f>
        <v>-275</v>
      </c>
      <c r="AQ125" s="79" t="n">
        <f aca="false">AQ46-AQ123</f>
        <v>1075</v>
      </c>
      <c r="AR125" s="79" t="n">
        <f aca="false">AR46-AR123</f>
        <v>-1475</v>
      </c>
      <c r="AS125" s="79" t="n">
        <f aca="false">AS46-AS123</f>
        <v>-200</v>
      </c>
      <c r="AT125" s="79" t="n">
        <f aca="false">AT46-AT123</f>
        <v>-19033</v>
      </c>
      <c r="AU125" s="79" t="n">
        <f aca="false">AU46-AU123</f>
        <v>795</v>
      </c>
      <c r="AV125" s="79" t="n">
        <f aca="false">AV46-AV123</f>
        <v>-375</v>
      </c>
      <c r="AW125" s="79" t="n">
        <f aca="false">AW46-AW123</f>
        <v>-325</v>
      </c>
      <c r="AX125" s="79" t="n">
        <f aca="false">AX46-AX123</f>
        <v>-175</v>
      </c>
      <c r="AY125" s="79" t="n">
        <f aca="false">AY46-AY123</f>
        <v>1365</v>
      </c>
      <c r="AZ125" s="79" t="n">
        <f aca="false">AZ46-AZ123</f>
        <v>1575</v>
      </c>
      <c r="BA125" s="79" t="n">
        <f aca="false">BA46-BA123</f>
        <v>-375</v>
      </c>
      <c r="BB125" s="79" t="n">
        <f aca="false">BB46-BB123</f>
        <v>3875</v>
      </c>
      <c r="BC125" s="79" t="n">
        <f aca="false">BC46-BC123</f>
        <v>-1475</v>
      </c>
      <c r="BD125" s="79" t="n">
        <f aca="false">BD46-BD123</f>
        <v>-335</v>
      </c>
      <c r="BE125" s="79" t="n">
        <f aca="false">BE46-BE123</f>
        <v>3095</v>
      </c>
      <c r="BF125" s="79" t="n">
        <f aca="false">BF46-BF123</f>
        <v>-375</v>
      </c>
      <c r="BG125" s="79" t="n">
        <f aca="false">BG46-BG123</f>
        <v>3375</v>
      </c>
      <c r="BH125" s="79" t="n">
        <f aca="false">BH46-BH123</f>
        <v>-1385</v>
      </c>
      <c r="BI125" s="79" t="n">
        <f aca="false">BI46-BI123</f>
        <v>-3335</v>
      </c>
      <c r="BJ125" s="79" t="n">
        <f aca="false">BJ46-BJ123</f>
        <v>-3180</v>
      </c>
      <c r="BK125" s="79" t="n">
        <f aca="false">BK46-BK123</f>
        <v>-9870</v>
      </c>
      <c r="BL125" s="79" t="n">
        <f aca="false">BL46-BL123</f>
        <v>-1450</v>
      </c>
      <c r="BM125" s="79" t="n">
        <f aca="false">BM46-BM123</f>
        <v>-1310</v>
      </c>
      <c r="BN125" s="79" t="n">
        <f aca="false">BN46-BN123</f>
        <v>-9885</v>
      </c>
    </row>
    <row r="127" customFormat="false" ht="12.75" hidden="false" customHeight="false" outlineLevel="0" collapsed="false">
      <c r="A127" s="71" t="s">
        <v>190</v>
      </c>
      <c r="B127" s="71" t="n">
        <v>32000</v>
      </c>
      <c r="C127" s="71" t="n">
        <f aca="false">+B136</f>
        <v>0</v>
      </c>
      <c r="D127" s="71" t="n">
        <f aca="false">+C136</f>
        <v>0</v>
      </c>
      <c r="E127" s="71" t="n">
        <f aca="false">+D136</f>
        <v>0</v>
      </c>
      <c r="F127" s="71" t="n">
        <f aca="false">+E136</f>
        <v>0</v>
      </c>
      <c r="G127" s="71" t="n">
        <f aca="false">+F136</f>
        <v>0</v>
      </c>
      <c r="H127" s="71" t="n">
        <f aca="false">+G136</f>
        <v>0</v>
      </c>
      <c r="I127" s="71" t="n">
        <f aca="false">+H136</f>
        <v>0</v>
      </c>
      <c r="J127" s="71" t="n">
        <f aca="false">+I136</f>
        <v>0</v>
      </c>
      <c r="K127" s="71" t="n">
        <f aca="false">+J136</f>
        <v>0</v>
      </c>
      <c r="L127" s="71" t="n">
        <f aca="false">+K136</f>
        <v>0</v>
      </c>
      <c r="M127" s="71" t="n">
        <f aca="false">+L136</f>
        <v>0</v>
      </c>
      <c r="N127" s="71" t="n">
        <f aca="false">+M136</f>
        <v>0</v>
      </c>
      <c r="O127" s="71" t="n">
        <f aca="false">+N136</f>
        <v>0</v>
      </c>
      <c r="P127" s="71" t="n">
        <f aca="false">+O136</f>
        <v>0</v>
      </c>
      <c r="Q127" s="71" t="n">
        <f aca="false">+P136</f>
        <v>0</v>
      </c>
      <c r="R127" s="71" t="n">
        <f aca="false">+Q136</f>
        <v>0</v>
      </c>
      <c r="S127" s="71" t="n">
        <f aca="false">+R136</f>
        <v>0</v>
      </c>
      <c r="T127" s="71" t="n">
        <f aca="false">+S136</f>
        <v>0</v>
      </c>
      <c r="U127" s="71" t="n">
        <f aca="false">+T136</f>
        <v>0</v>
      </c>
      <c r="V127" s="71" t="n">
        <f aca="false">+U136</f>
        <v>0</v>
      </c>
      <c r="W127" s="71" t="n">
        <f aca="false">+V136</f>
        <v>0</v>
      </c>
      <c r="X127" s="71"/>
      <c r="Y127" s="71" t="n">
        <f aca="false">+W136</f>
        <v>0</v>
      </c>
      <c r="Z127" s="71" t="n">
        <f aca="false">+Y136</f>
        <v>0</v>
      </c>
      <c r="AA127" s="71" t="n">
        <f aca="false">+Z136</f>
        <v>0</v>
      </c>
      <c r="AB127" s="71" t="n">
        <f aca="false">+AA136</f>
        <v>0</v>
      </c>
      <c r="AC127" s="71" t="n">
        <f aca="false">+AB136</f>
        <v>0</v>
      </c>
      <c r="AD127" s="71" t="n">
        <f aca="false">+AC136</f>
        <v>0</v>
      </c>
      <c r="AE127" s="71" t="n">
        <f aca="false">+AD136</f>
        <v>0</v>
      </c>
      <c r="AF127" s="71" t="n">
        <f aca="false">+AE136</f>
        <v>0</v>
      </c>
      <c r="AG127" s="71" t="n">
        <f aca="false">+AF136</f>
        <v>0</v>
      </c>
      <c r="AH127" s="71" t="n">
        <f aca="false">+AG136</f>
        <v>0</v>
      </c>
      <c r="AI127" s="71" t="n">
        <f aca="false">+AH136</f>
        <v>0</v>
      </c>
      <c r="AJ127" s="71" t="n">
        <f aca="false">+AI136</f>
        <v>0</v>
      </c>
      <c r="AK127" s="71" t="n">
        <f aca="false">+AJ136</f>
        <v>0</v>
      </c>
      <c r="AL127" s="71" t="n">
        <f aca="false">+AK136</f>
        <v>0</v>
      </c>
      <c r="AM127" s="71" t="n">
        <f aca="false">+AL136</f>
        <v>0</v>
      </c>
      <c r="AN127" s="71" t="n">
        <f aca="false">+AM136</f>
        <v>0</v>
      </c>
      <c r="AO127" s="71" t="n">
        <f aca="false">+AN136</f>
        <v>0</v>
      </c>
      <c r="AP127" s="71" t="n">
        <f aca="false">+AO136</f>
        <v>0</v>
      </c>
      <c r="AQ127" s="71" t="n">
        <f aca="false">+AP136</f>
        <v>0</v>
      </c>
      <c r="AR127" s="71" t="n">
        <f aca="false">+AQ136</f>
        <v>0</v>
      </c>
      <c r="AS127" s="71" t="n">
        <f aca="false">+AR136</f>
        <v>0</v>
      </c>
      <c r="AT127" s="71"/>
      <c r="AU127" s="71" t="n">
        <f aca="false">+AS136</f>
        <v>0</v>
      </c>
      <c r="AV127" s="71" t="n">
        <f aca="false">+AU136</f>
        <v>0</v>
      </c>
      <c r="AW127" s="71" t="n">
        <f aca="false">+AV136</f>
        <v>0</v>
      </c>
      <c r="AX127" s="71" t="n">
        <f aca="false">+AW136</f>
        <v>0</v>
      </c>
      <c r="AY127" s="71" t="n">
        <f aca="false">+AX136</f>
        <v>0</v>
      </c>
      <c r="AZ127" s="71" t="n">
        <f aca="false">+AY136</f>
        <v>0</v>
      </c>
      <c r="BA127" s="71" t="n">
        <f aca="false">+AZ136</f>
        <v>0</v>
      </c>
      <c r="BB127" s="71" t="n">
        <f aca="false">+BA136</f>
        <v>0</v>
      </c>
      <c r="BC127" s="71" t="n">
        <f aca="false">+BB136</f>
        <v>0</v>
      </c>
      <c r="BD127" s="71" t="n">
        <f aca="false">+BC136</f>
        <v>0</v>
      </c>
      <c r="BE127" s="71" t="n">
        <f aca="false">+BD136</f>
        <v>0</v>
      </c>
      <c r="BF127" s="71" t="n">
        <f aca="false">+BE136</f>
        <v>0</v>
      </c>
      <c r="BG127" s="71" t="n">
        <f aca="false">+BF136</f>
        <v>0</v>
      </c>
      <c r="BH127" s="71" t="n">
        <f aca="false">+BG136</f>
        <v>0</v>
      </c>
      <c r="BI127" s="71" t="n">
        <f aca="false">+BH136</f>
        <v>0</v>
      </c>
      <c r="BJ127" s="71" t="n">
        <f aca="false">+BI136</f>
        <v>0</v>
      </c>
      <c r="BK127" s="71" t="n">
        <f aca="false">+BJ136</f>
        <v>0</v>
      </c>
      <c r="BL127" s="71" t="n">
        <f aca="false">+BK136</f>
        <v>0</v>
      </c>
      <c r="BM127" s="71" t="n">
        <f aca="false">+BL136</f>
        <v>0</v>
      </c>
    </row>
    <row r="128" customFormat="false" ht="12.75" hidden="true" customHeight="false" outlineLevel="0" collapsed="false">
      <c r="A128" s="71" t="s">
        <v>191</v>
      </c>
    </row>
    <row r="130" customFormat="false" ht="12.75" hidden="false" customHeight="false" outlineLevel="0" collapsed="false">
      <c r="A130" s="71" t="s">
        <v>192</v>
      </c>
      <c r="AZ130" s="0" t="n">
        <v>40000</v>
      </c>
    </row>
    <row r="131" customFormat="false" ht="12.75" hidden="true" customHeight="false" outlineLevel="0" collapsed="false">
      <c r="A131" s="71" t="s">
        <v>193</v>
      </c>
      <c r="B131" s="71" t="n">
        <v>0</v>
      </c>
      <c r="C131" s="71" t="n">
        <f aca="false">+B135</f>
        <v>33719</v>
      </c>
      <c r="D131" s="71" t="n">
        <f aca="false">+C135</f>
        <v>33607</v>
      </c>
      <c r="E131" s="71" t="n">
        <f aca="false">+D135</f>
        <v>23919</v>
      </c>
      <c r="F131" s="71" t="n">
        <f aca="false">+E135</f>
        <v>23388</v>
      </c>
      <c r="G131" s="71" t="n">
        <f aca="false">+F135</f>
        <v>22604</v>
      </c>
      <c r="H131" s="71" t="n">
        <f aca="false">+G135</f>
        <v>26812</v>
      </c>
      <c r="I131" s="71" t="n">
        <f aca="false">+H135</f>
        <v>28079</v>
      </c>
      <c r="J131" s="71" t="n">
        <f aca="false">+I135</f>
        <v>27379</v>
      </c>
      <c r="K131" s="71" t="n">
        <f aca="false">+J135</f>
        <v>21564</v>
      </c>
      <c r="L131" s="71" t="n">
        <f aca="false">+K135</f>
        <v>23534</v>
      </c>
      <c r="M131" s="71" t="n">
        <f aca="false">+L135</f>
        <v>23134</v>
      </c>
      <c r="N131" s="71" t="n">
        <f aca="false">+M135</f>
        <v>23734</v>
      </c>
      <c r="O131" s="71" t="n">
        <f aca="false">+N135</f>
        <v>23409</v>
      </c>
      <c r="P131" s="71" t="n">
        <f aca="false">+O135</f>
        <v>21619</v>
      </c>
      <c r="Q131" s="71" t="n">
        <f aca="false">+P135</f>
        <v>10122</v>
      </c>
      <c r="R131" s="71" t="n">
        <f aca="false">+Q135</f>
        <v>9722</v>
      </c>
      <c r="S131" s="71" t="n">
        <f aca="false">+R135</f>
        <v>9927</v>
      </c>
      <c r="T131" s="71" t="n">
        <f aca="false">+S135</f>
        <v>-878</v>
      </c>
      <c r="U131" s="71" t="n">
        <f aca="false">+T135</f>
        <v>-1268</v>
      </c>
      <c r="V131" s="71" t="n">
        <f aca="false">+U135</f>
        <v>-398</v>
      </c>
      <c r="W131" s="71" t="n">
        <f aca="false">+V135</f>
        <v>-2048</v>
      </c>
      <c r="X131" s="71"/>
      <c r="Y131" s="71" t="n">
        <f aca="false">+W135</f>
        <v>-1548</v>
      </c>
      <c r="Z131" s="71" t="n">
        <f aca="false">+Y135</f>
        <v>-3248</v>
      </c>
      <c r="AA131" s="71" t="n">
        <f aca="false">+Z135</f>
        <v>-3528</v>
      </c>
      <c r="AB131" s="71" t="n">
        <f aca="false">+AA135</f>
        <v>-9058</v>
      </c>
      <c r="AC131" s="71" t="n">
        <f aca="false">+AB135</f>
        <v>-9108</v>
      </c>
      <c r="AD131" s="71" t="n">
        <f aca="false">+AC135</f>
        <v>-7483</v>
      </c>
      <c r="AE131" s="71" t="n">
        <f aca="false">+AD135</f>
        <v>-7683</v>
      </c>
      <c r="AF131" s="71" t="n">
        <f aca="false">+AE135</f>
        <v>-7038</v>
      </c>
      <c r="AG131" s="71" t="n">
        <f aca="false">+AF135</f>
        <v>-5605</v>
      </c>
      <c r="AH131" s="71" t="n">
        <f aca="false">+AG135</f>
        <v>-5880</v>
      </c>
      <c r="AI131" s="71" t="n">
        <f aca="false">+AH135</f>
        <v>-5555</v>
      </c>
      <c r="AJ131" s="71" t="n">
        <f aca="false">+AI135</f>
        <v>-5580</v>
      </c>
      <c r="AK131" s="71" t="n">
        <f aca="false">+AJ135</f>
        <v>-5835</v>
      </c>
      <c r="AL131" s="71" t="n">
        <f aca="false">+AK135</f>
        <v>-3390</v>
      </c>
      <c r="AM131" s="71" t="n">
        <f aca="false">+AL135</f>
        <v>-8583</v>
      </c>
      <c r="AN131" s="71" t="n">
        <f aca="false">+AM135</f>
        <v>-10358</v>
      </c>
      <c r="AO131" s="71" t="n">
        <f aca="false">+AN135</f>
        <v>-13663</v>
      </c>
      <c r="AP131" s="71" t="n">
        <f aca="false">+AO135</f>
        <v>-19706</v>
      </c>
      <c r="AQ131" s="71" t="n">
        <f aca="false">+AP135</f>
        <v>-19981</v>
      </c>
      <c r="AR131" s="71" t="n">
        <f aca="false">+AQ135</f>
        <v>-18906</v>
      </c>
      <c r="AS131" s="71" t="n">
        <f aca="false">+AR135</f>
        <v>-20381</v>
      </c>
      <c r="AT131" s="71"/>
      <c r="AU131" s="71" t="n">
        <f aca="false">+AS135</f>
        <v>-20581</v>
      </c>
      <c r="AV131" s="71" t="n">
        <f aca="false">+AU135</f>
        <v>-19786</v>
      </c>
      <c r="AW131" s="71" t="n">
        <f aca="false">+AV135</f>
        <v>-20161</v>
      </c>
      <c r="AX131" s="71" t="n">
        <f aca="false">+AW135</f>
        <v>-20486</v>
      </c>
      <c r="AY131" s="71" t="n">
        <f aca="false">+AX135</f>
        <v>-20661</v>
      </c>
      <c r="AZ131" s="71" t="n">
        <f aca="false">+AY135</f>
        <v>-19296</v>
      </c>
      <c r="BA131" s="71" t="n">
        <f aca="false">+AZ135</f>
        <v>22279</v>
      </c>
      <c r="BB131" s="71" t="n">
        <f aca="false">+BA135</f>
        <v>21904</v>
      </c>
      <c r="BC131" s="71" t="n">
        <f aca="false">+BB135</f>
        <v>25779</v>
      </c>
      <c r="BD131" s="71" t="n">
        <f aca="false">+BC135</f>
        <v>24304</v>
      </c>
      <c r="BE131" s="71" t="n">
        <f aca="false">+BD135</f>
        <v>23969</v>
      </c>
      <c r="BF131" s="71" t="n">
        <f aca="false">+BE135</f>
        <v>27064</v>
      </c>
      <c r="BG131" s="71" t="n">
        <f aca="false">+BF135</f>
        <v>26689</v>
      </c>
      <c r="BH131" s="71" t="n">
        <f aca="false">+BG135</f>
        <v>30064</v>
      </c>
      <c r="BI131" s="71" t="n">
        <f aca="false">+BH135</f>
        <v>28679</v>
      </c>
      <c r="BJ131" s="71" t="n">
        <f aca="false">+BI135</f>
        <v>25344</v>
      </c>
      <c r="BK131" s="71" t="n">
        <f aca="false">+BJ135</f>
        <v>22164</v>
      </c>
      <c r="BL131" s="71" t="n">
        <f aca="false">+BK135</f>
        <v>12294</v>
      </c>
      <c r="BM131" s="71" t="n">
        <f aca="false">+BL135</f>
        <v>10844</v>
      </c>
    </row>
    <row r="132" customFormat="false" ht="12.75" hidden="false" customHeight="false" outlineLevel="0" collapsed="false">
      <c r="A132" s="71" t="s">
        <v>194</v>
      </c>
      <c r="B132" s="79" t="n">
        <f aca="false">+B125</f>
        <v>1719</v>
      </c>
      <c r="C132" s="79" t="n">
        <f aca="false">+C125</f>
        <v>-112</v>
      </c>
      <c r="D132" s="79" t="n">
        <f aca="false">+D125</f>
        <v>-9688</v>
      </c>
      <c r="E132" s="79" t="n">
        <f aca="false">+E125</f>
        <v>-531</v>
      </c>
      <c r="F132" s="79" t="n">
        <f aca="false">+F125</f>
        <v>-784</v>
      </c>
      <c r="G132" s="79" t="n">
        <f aca="false">+G125</f>
        <v>4208</v>
      </c>
      <c r="H132" s="79" t="n">
        <f aca="false">+H125</f>
        <v>1267</v>
      </c>
      <c r="I132" s="79" t="n">
        <f aca="false">+I125</f>
        <v>-700</v>
      </c>
      <c r="J132" s="79" t="n">
        <f aca="false">+J125</f>
        <v>-5815</v>
      </c>
      <c r="K132" s="79" t="n">
        <f aca="false">+K125</f>
        <v>1970</v>
      </c>
      <c r="L132" s="79" t="n">
        <f aca="false">+L125</f>
        <v>-400</v>
      </c>
      <c r="M132" s="79" t="n">
        <f aca="false">+M125</f>
        <v>600</v>
      </c>
      <c r="N132" s="79" t="n">
        <f aca="false">+N125</f>
        <v>-325</v>
      </c>
      <c r="O132" s="79" t="n">
        <f aca="false">+O125</f>
        <v>-1790</v>
      </c>
      <c r="P132" s="79" t="n">
        <f aca="false">+P125</f>
        <v>-11497</v>
      </c>
      <c r="Q132" s="79" t="n">
        <f aca="false">+Q125</f>
        <v>-400</v>
      </c>
      <c r="R132" s="79" t="n">
        <f aca="false">+R125</f>
        <v>205</v>
      </c>
      <c r="S132" s="79" t="n">
        <f aca="false">+S125</f>
        <v>-10805</v>
      </c>
      <c r="T132" s="79" t="n">
        <f aca="false">+T125</f>
        <v>-390</v>
      </c>
      <c r="U132" s="79" t="n">
        <f aca="false">+U125</f>
        <v>870</v>
      </c>
      <c r="V132" s="79" t="n">
        <f aca="false">+V125</f>
        <v>-1650</v>
      </c>
      <c r="W132" s="79" t="n">
        <f aca="false">+W125</f>
        <v>500</v>
      </c>
      <c r="X132" s="79"/>
      <c r="Y132" s="79" t="n">
        <f aca="false">+Y125</f>
        <v>-1700</v>
      </c>
      <c r="Z132" s="79" t="n">
        <f aca="false">+Z125</f>
        <v>-280</v>
      </c>
      <c r="AA132" s="79" t="n">
        <f aca="false">+AA125</f>
        <v>-5530</v>
      </c>
      <c r="AB132" s="79" t="n">
        <f aca="false">+AB125</f>
        <v>-50</v>
      </c>
      <c r="AC132" s="79" t="n">
        <f aca="false">+AC125</f>
        <v>1625</v>
      </c>
      <c r="AD132" s="79" t="n">
        <f aca="false">+AD125</f>
        <v>-200</v>
      </c>
      <c r="AE132" s="79" t="n">
        <f aca="false">+AE125</f>
        <v>645</v>
      </c>
      <c r="AF132" s="79" t="n">
        <f aca="false">+AF125</f>
        <v>1433</v>
      </c>
      <c r="AG132" s="79" t="n">
        <f aca="false">+AG125</f>
        <v>-275</v>
      </c>
      <c r="AH132" s="79" t="n">
        <f aca="false">+AH125</f>
        <v>325</v>
      </c>
      <c r="AI132" s="79" t="n">
        <f aca="false">+AI125</f>
        <v>-25</v>
      </c>
      <c r="AJ132" s="79" t="n">
        <f aca="false">+AJ125</f>
        <v>-255</v>
      </c>
      <c r="AK132" s="79" t="n">
        <f aca="false">+AK125</f>
        <v>2445</v>
      </c>
      <c r="AL132" s="79" t="n">
        <f aca="false">+AL125</f>
        <v>-5193</v>
      </c>
      <c r="AM132" s="79" t="n">
        <f aca="false">+AM125</f>
        <v>-1775</v>
      </c>
      <c r="AN132" s="79" t="n">
        <f aca="false">+AN125</f>
        <v>-3305</v>
      </c>
      <c r="AO132" s="79" t="n">
        <f aca="false">+AO125</f>
        <v>-6043</v>
      </c>
      <c r="AP132" s="79" t="n">
        <f aca="false">+AP125</f>
        <v>-275</v>
      </c>
      <c r="AQ132" s="79" t="n">
        <f aca="false">+AQ125</f>
        <v>1075</v>
      </c>
      <c r="AR132" s="79" t="n">
        <f aca="false">+AR125</f>
        <v>-1475</v>
      </c>
      <c r="AS132" s="79" t="n">
        <f aca="false">+AS125</f>
        <v>-200</v>
      </c>
      <c r="AT132" s="79"/>
      <c r="AU132" s="79" t="n">
        <f aca="false">+AU125</f>
        <v>795</v>
      </c>
      <c r="AV132" s="79" t="n">
        <f aca="false">+AV125</f>
        <v>-375</v>
      </c>
      <c r="AW132" s="79" t="n">
        <f aca="false">+AW125</f>
        <v>-325</v>
      </c>
      <c r="AX132" s="79" t="n">
        <f aca="false">+AX125</f>
        <v>-175</v>
      </c>
      <c r="AY132" s="79" t="n">
        <f aca="false">+AY125</f>
        <v>1365</v>
      </c>
      <c r="AZ132" s="79" t="n">
        <f aca="false">+AZ125</f>
        <v>1575</v>
      </c>
      <c r="BA132" s="79" t="n">
        <f aca="false">+BA125</f>
        <v>-375</v>
      </c>
      <c r="BB132" s="79" t="n">
        <f aca="false">+BB125</f>
        <v>3875</v>
      </c>
      <c r="BC132" s="79" t="n">
        <f aca="false">+BC125</f>
        <v>-1475</v>
      </c>
      <c r="BD132" s="79" t="n">
        <f aca="false">+BD125</f>
        <v>-335</v>
      </c>
      <c r="BE132" s="79" t="n">
        <f aca="false">+BE125</f>
        <v>3095</v>
      </c>
      <c r="BF132" s="79" t="n">
        <f aca="false">+BF125</f>
        <v>-375</v>
      </c>
      <c r="BG132" s="79" t="n">
        <f aca="false">+BG125</f>
        <v>3375</v>
      </c>
      <c r="BH132" s="79" t="n">
        <f aca="false">+BH125</f>
        <v>-1385</v>
      </c>
      <c r="BI132" s="79" t="n">
        <f aca="false">+BI125</f>
        <v>-3335</v>
      </c>
      <c r="BJ132" s="79" t="n">
        <f aca="false">+BJ125</f>
        <v>-3180</v>
      </c>
      <c r="BK132" s="79" t="n">
        <f aca="false">+BK125</f>
        <v>-9870</v>
      </c>
      <c r="BL132" s="79" t="n">
        <f aca="false">+BL125</f>
        <v>-1450</v>
      </c>
      <c r="BM132" s="79" t="n">
        <f aca="false">+BM125</f>
        <v>-1310</v>
      </c>
    </row>
    <row r="133" customFormat="false" ht="12.75" hidden="true" customHeight="false" outlineLevel="0" collapsed="false">
      <c r="A133" s="71" t="s">
        <v>195</v>
      </c>
      <c r="B133" s="82" t="n">
        <f aca="false">B127+B128+B131+B132+B130</f>
        <v>33719</v>
      </c>
      <c r="C133" s="82" t="n">
        <f aca="false">C127+C128+C131+C132+C130</f>
        <v>33607</v>
      </c>
      <c r="D133" s="82" t="n">
        <f aca="false">D127+D128+D131+D132+D130</f>
        <v>23919</v>
      </c>
      <c r="E133" s="82" t="n">
        <f aca="false">E127+E128+E131+E132+E130</f>
        <v>23388</v>
      </c>
      <c r="F133" s="82" t="n">
        <f aca="false">F127+F128+F131+F132+F130</f>
        <v>22604</v>
      </c>
      <c r="G133" s="82" t="n">
        <f aca="false">G127+G128+G131+G132+G130</f>
        <v>26812</v>
      </c>
      <c r="H133" s="82" t="n">
        <f aca="false">H127+H128+H131+H132+H130</f>
        <v>28079</v>
      </c>
      <c r="I133" s="82" t="n">
        <f aca="false">I127+I128+I131+I132+I130</f>
        <v>27379</v>
      </c>
      <c r="J133" s="82" t="n">
        <f aca="false">J127+J128+J131+J132+J130</f>
        <v>21564</v>
      </c>
      <c r="K133" s="82" t="n">
        <f aca="false">K127+K128+K131+K132+K130</f>
        <v>23534</v>
      </c>
      <c r="L133" s="82" t="n">
        <f aca="false">L127+L128+L131+L132+L130</f>
        <v>23134</v>
      </c>
      <c r="M133" s="82" t="n">
        <f aca="false">M127+M128+M131+M132+M130</f>
        <v>23734</v>
      </c>
      <c r="N133" s="82" t="n">
        <f aca="false">N127+N128+N131+N132+N130</f>
        <v>23409</v>
      </c>
      <c r="O133" s="82" t="n">
        <f aca="false">O127+O128+O131+O132+O130</f>
        <v>21619</v>
      </c>
      <c r="P133" s="82" t="n">
        <f aca="false">P127+P128+P131+P132+P130</f>
        <v>10122</v>
      </c>
      <c r="Q133" s="82" t="n">
        <f aca="false">Q127+Q128+Q131+Q132+Q130</f>
        <v>9722</v>
      </c>
      <c r="R133" s="82" t="n">
        <f aca="false">R127+R128+R131+R132+R130</f>
        <v>9927</v>
      </c>
      <c r="S133" s="82" t="n">
        <f aca="false">S127+S128+S131+S132+S130</f>
        <v>-878</v>
      </c>
      <c r="T133" s="82" t="n">
        <f aca="false">T127+T128+T131+T132+T130</f>
        <v>-1268</v>
      </c>
      <c r="U133" s="82" t="n">
        <f aca="false">U127+U128+U131+U132+U130</f>
        <v>-398</v>
      </c>
      <c r="V133" s="82" t="n">
        <f aca="false">V127+V128+V131+V132+V130</f>
        <v>-2048</v>
      </c>
      <c r="W133" s="82" t="n">
        <f aca="false">W127+W128+W131+W132+W130</f>
        <v>-1548</v>
      </c>
      <c r="X133" s="82"/>
      <c r="Y133" s="82" t="n">
        <f aca="false">Y127+Y128+Y131+Y132+Y130</f>
        <v>-3248</v>
      </c>
      <c r="Z133" s="82" t="n">
        <f aca="false">Z127+Z128+Z131+Z132+Z130</f>
        <v>-3528</v>
      </c>
      <c r="AA133" s="82" t="n">
        <f aca="false">AA127+AA128+AA131+AA132+AA130</f>
        <v>-9058</v>
      </c>
      <c r="AB133" s="82" t="n">
        <f aca="false">AB127+AB128+AB131+AB132+AB130</f>
        <v>-9108</v>
      </c>
      <c r="AC133" s="82" t="n">
        <f aca="false">AC127+AC128+AC131+AC132+AC130</f>
        <v>-7483</v>
      </c>
      <c r="AD133" s="82" t="n">
        <f aca="false">AD127+AD128+AD131+AD132+AD130</f>
        <v>-7683</v>
      </c>
      <c r="AE133" s="82" t="n">
        <f aca="false">AE127+AE128+AE131+AE132+AE130</f>
        <v>-7038</v>
      </c>
      <c r="AF133" s="82" t="n">
        <f aca="false">AF127+AF128+AF131+AF132+AF130</f>
        <v>-5605</v>
      </c>
      <c r="AG133" s="82" t="n">
        <f aca="false">AG127+AG128+AG131+AG132+AG130</f>
        <v>-5880</v>
      </c>
      <c r="AH133" s="82" t="n">
        <f aca="false">AH127+AH128+AH131+AH132+AH130</f>
        <v>-5555</v>
      </c>
      <c r="AI133" s="82" t="n">
        <f aca="false">AI127+AI128+AI131+AI132+AI130</f>
        <v>-5580</v>
      </c>
      <c r="AJ133" s="82" t="n">
        <f aca="false">AJ127+AJ128+AJ131+AJ132+AJ130</f>
        <v>-5835</v>
      </c>
      <c r="AK133" s="82" t="n">
        <f aca="false">AK127+AK128+AK131+AK132+AK130</f>
        <v>-3390</v>
      </c>
      <c r="AL133" s="82" t="n">
        <f aca="false">AL127+AL128+AL131+AL132+AL130</f>
        <v>-8583</v>
      </c>
      <c r="AM133" s="82" t="n">
        <f aca="false">AM127+AM128+AM131+AM132+AM130</f>
        <v>-10358</v>
      </c>
      <c r="AN133" s="82" t="n">
        <f aca="false">AN127+AN128+AN131+AN132+AN130</f>
        <v>-13663</v>
      </c>
      <c r="AO133" s="82" t="n">
        <f aca="false">AO127+AO128+AO131+AO132+AO130</f>
        <v>-19706</v>
      </c>
      <c r="AP133" s="82" t="n">
        <f aca="false">AP127+AP128+AP131+AP132+AP130</f>
        <v>-19981</v>
      </c>
      <c r="AQ133" s="82" t="n">
        <f aca="false">AQ127+AQ128+AQ131+AQ132+AQ130</f>
        <v>-18906</v>
      </c>
      <c r="AR133" s="82" t="n">
        <f aca="false">AR127+AR128+AR131+AR132+AR130</f>
        <v>-20381</v>
      </c>
      <c r="AS133" s="82" t="n">
        <f aca="false">AS127+AS128+AS131+AS132+AS130</f>
        <v>-20581</v>
      </c>
      <c r="AT133" s="82"/>
      <c r="AU133" s="82" t="n">
        <f aca="false">AU127+AU128+AU131+AU132+AU130</f>
        <v>-19786</v>
      </c>
      <c r="AV133" s="82" t="n">
        <f aca="false">AV127+AV128+AV131+AV132+AV130</f>
        <v>-20161</v>
      </c>
      <c r="AW133" s="82" t="n">
        <f aca="false">AW127+AW128+AW131+AW132+AW130</f>
        <v>-20486</v>
      </c>
      <c r="AX133" s="82" t="n">
        <f aca="false">AX127+AX128+AX131+AX132+AX130</f>
        <v>-20661</v>
      </c>
      <c r="AY133" s="82" t="n">
        <f aca="false">AY127+AY128+AY131+AY132+AY130</f>
        <v>-19296</v>
      </c>
      <c r="AZ133" s="82" t="n">
        <f aca="false">AZ127+AZ128+AZ131+AZ132+AZ130</f>
        <v>22279</v>
      </c>
      <c r="BA133" s="82" t="n">
        <f aca="false">BA127+BA128+BA131+BA132+BA130</f>
        <v>21904</v>
      </c>
      <c r="BB133" s="82" t="n">
        <f aca="false">BB127+BB128+BB131+BB132+BB130</f>
        <v>25779</v>
      </c>
      <c r="BC133" s="82" t="n">
        <f aca="false">BC127+BC128+BC131+BC132+BC130</f>
        <v>24304</v>
      </c>
      <c r="BD133" s="82" t="n">
        <f aca="false">BD127+BD128+BD131+BD132+BD130</f>
        <v>23969</v>
      </c>
      <c r="BE133" s="82" t="n">
        <f aca="false">BE127+BE128+BE131+BE132+BE130</f>
        <v>27064</v>
      </c>
      <c r="BF133" s="82" t="n">
        <f aca="false">BF127+BF128+BF131+BF132+BF130</f>
        <v>26689</v>
      </c>
      <c r="BG133" s="82" t="n">
        <f aca="false">BG127+BG128+BG131+BG132+BG130</f>
        <v>30064</v>
      </c>
      <c r="BH133" s="82" t="n">
        <f aca="false">BH127+BH128+BH131+BH132+BH130</f>
        <v>28679</v>
      </c>
      <c r="BI133" s="82" t="n">
        <f aca="false">BI127+BI128+BI131+BI132+BI130</f>
        <v>25344</v>
      </c>
      <c r="BJ133" s="82" t="n">
        <f aca="false">BJ127+BJ128+BJ131+BJ132+BJ130</f>
        <v>22164</v>
      </c>
      <c r="BK133" s="82" t="n">
        <f aca="false">BK127+BK128+BK131+BK132+BK130</f>
        <v>12294</v>
      </c>
      <c r="BL133" s="82" t="n">
        <f aca="false">BL127+BL128+BL131+BL132+BL130</f>
        <v>10844</v>
      </c>
      <c r="BM133" s="82" t="n">
        <f aca="false">BM127+BM128+BM131+BM132+BM130</f>
        <v>9534</v>
      </c>
    </row>
    <row r="134" customFormat="false" ht="12.75" hidden="false" customHeight="false" outlineLevel="0" collapsed="false"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  <c r="AV134" s="71"/>
      <c r="AW134" s="71"/>
      <c r="AX134" s="71"/>
      <c r="AY134" s="71"/>
      <c r="AZ134" s="71"/>
      <c r="BA134" s="71"/>
      <c r="BB134" s="71"/>
      <c r="BC134" s="71"/>
      <c r="BD134" s="71"/>
      <c r="BE134" s="71"/>
      <c r="BF134" s="71"/>
      <c r="BG134" s="71"/>
      <c r="BH134" s="71"/>
      <c r="BI134" s="71"/>
      <c r="BJ134" s="71"/>
      <c r="BK134" s="71"/>
      <c r="BL134" s="71"/>
      <c r="BM134" s="71"/>
    </row>
    <row r="135" customFormat="false" ht="12.75" hidden="false" customHeight="false" outlineLevel="0" collapsed="false">
      <c r="A135" s="71" t="s">
        <v>196</v>
      </c>
      <c r="B135" s="71" t="n">
        <f aca="false">B133-B134</f>
        <v>33719</v>
      </c>
      <c r="C135" s="71" t="n">
        <f aca="false">C133-C134</f>
        <v>33607</v>
      </c>
      <c r="D135" s="71" t="n">
        <f aca="false">D133-D134</f>
        <v>23919</v>
      </c>
      <c r="E135" s="71" t="n">
        <f aca="false">E133-E134</f>
        <v>23388</v>
      </c>
      <c r="F135" s="71" t="n">
        <f aca="false">F133-F134</f>
        <v>22604</v>
      </c>
      <c r="G135" s="71" t="n">
        <f aca="false">G133-G134</f>
        <v>26812</v>
      </c>
      <c r="H135" s="71" t="n">
        <f aca="false">H133-H134</f>
        <v>28079</v>
      </c>
      <c r="I135" s="71" t="n">
        <f aca="false">I133-I134</f>
        <v>27379</v>
      </c>
      <c r="J135" s="71" t="n">
        <f aca="false">J133-J134</f>
        <v>21564</v>
      </c>
      <c r="K135" s="71" t="n">
        <f aca="false">K133-K134</f>
        <v>23534</v>
      </c>
      <c r="L135" s="71" t="n">
        <f aca="false">L133-L134</f>
        <v>23134</v>
      </c>
      <c r="M135" s="71" t="n">
        <f aca="false">M133-M134</f>
        <v>23734</v>
      </c>
      <c r="N135" s="71" t="n">
        <f aca="false">N133-N134</f>
        <v>23409</v>
      </c>
      <c r="O135" s="71" t="n">
        <f aca="false">O133-O134</f>
        <v>21619</v>
      </c>
      <c r="P135" s="71" t="n">
        <f aca="false">P133-P134</f>
        <v>10122</v>
      </c>
      <c r="Q135" s="71" t="n">
        <f aca="false">Q133-Q134</f>
        <v>9722</v>
      </c>
      <c r="R135" s="71" t="n">
        <f aca="false">R133-R134</f>
        <v>9927</v>
      </c>
      <c r="S135" s="71" t="n">
        <f aca="false">S133-S134</f>
        <v>-878</v>
      </c>
      <c r="T135" s="71" t="n">
        <f aca="false">T133-T134</f>
        <v>-1268</v>
      </c>
      <c r="U135" s="71" t="n">
        <f aca="false">U133-U134</f>
        <v>-398</v>
      </c>
      <c r="V135" s="71" t="n">
        <f aca="false">V133-V134</f>
        <v>-2048</v>
      </c>
      <c r="W135" s="71" t="n">
        <f aca="false">W133-W134</f>
        <v>-1548</v>
      </c>
      <c r="X135" s="71"/>
      <c r="Y135" s="71" t="n">
        <f aca="false">Y133-Y134</f>
        <v>-3248</v>
      </c>
      <c r="Z135" s="71" t="n">
        <f aca="false">Z133-Z134</f>
        <v>-3528</v>
      </c>
      <c r="AA135" s="71" t="n">
        <f aca="false">AA133-AA134</f>
        <v>-9058</v>
      </c>
      <c r="AB135" s="71" t="n">
        <f aca="false">AB133-AB134</f>
        <v>-9108</v>
      </c>
      <c r="AC135" s="71" t="n">
        <f aca="false">AC133-AC134</f>
        <v>-7483</v>
      </c>
      <c r="AD135" s="71" t="n">
        <f aca="false">AD133-AD134</f>
        <v>-7683</v>
      </c>
      <c r="AE135" s="71" t="n">
        <f aca="false">AE133-AE134</f>
        <v>-7038</v>
      </c>
      <c r="AF135" s="71" t="n">
        <f aca="false">AF133-AF134</f>
        <v>-5605</v>
      </c>
      <c r="AG135" s="71" t="n">
        <f aca="false">AG133-AG134</f>
        <v>-5880</v>
      </c>
      <c r="AH135" s="71" t="n">
        <f aca="false">AH133-AH134</f>
        <v>-5555</v>
      </c>
      <c r="AI135" s="71" t="n">
        <f aca="false">AI133-AI134</f>
        <v>-5580</v>
      </c>
      <c r="AJ135" s="71" t="n">
        <f aca="false">AJ133-AJ134</f>
        <v>-5835</v>
      </c>
      <c r="AK135" s="71" t="n">
        <f aca="false">AK133-AK134</f>
        <v>-3390</v>
      </c>
      <c r="AL135" s="71" t="n">
        <f aca="false">AL133-AL134</f>
        <v>-8583</v>
      </c>
      <c r="AM135" s="71" t="n">
        <f aca="false">AM133-AM134</f>
        <v>-10358</v>
      </c>
      <c r="AN135" s="71" t="n">
        <f aca="false">AN133-AN134</f>
        <v>-13663</v>
      </c>
      <c r="AO135" s="71" t="n">
        <f aca="false">AO133-AO134</f>
        <v>-19706</v>
      </c>
      <c r="AP135" s="71" t="n">
        <f aca="false">AP133-AP134</f>
        <v>-19981</v>
      </c>
      <c r="AQ135" s="71" t="n">
        <f aca="false">AQ133-AQ134</f>
        <v>-18906</v>
      </c>
      <c r="AR135" s="71" t="n">
        <f aca="false">AR133-AR134</f>
        <v>-20381</v>
      </c>
      <c r="AS135" s="71" t="n">
        <f aca="false">AS133-AS134</f>
        <v>-20581</v>
      </c>
      <c r="AT135" s="71"/>
      <c r="AU135" s="71" t="n">
        <f aca="false">AU133-AU134</f>
        <v>-19786</v>
      </c>
      <c r="AV135" s="71" t="n">
        <f aca="false">AV133-AV134</f>
        <v>-20161</v>
      </c>
      <c r="AW135" s="71" t="n">
        <f aca="false">AW133-AW134</f>
        <v>-20486</v>
      </c>
      <c r="AX135" s="71" t="n">
        <f aca="false">AX133-AX134</f>
        <v>-20661</v>
      </c>
      <c r="AY135" s="71" t="n">
        <f aca="false">AY133-AY134</f>
        <v>-19296</v>
      </c>
      <c r="AZ135" s="71" t="n">
        <f aca="false">AZ133-AZ134</f>
        <v>22279</v>
      </c>
      <c r="BA135" s="71" t="n">
        <f aca="false">BA133-BA134</f>
        <v>21904</v>
      </c>
      <c r="BB135" s="71" t="n">
        <f aca="false">BB133-BB134</f>
        <v>25779</v>
      </c>
      <c r="BC135" s="71" t="n">
        <f aca="false">BC133-BC134</f>
        <v>24304</v>
      </c>
      <c r="BD135" s="71" t="n">
        <f aca="false">BD133-BD134</f>
        <v>23969</v>
      </c>
      <c r="BE135" s="71" t="n">
        <f aca="false">BE133-BE134</f>
        <v>27064</v>
      </c>
      <c r="BF135" s="71" t="n">
        <f aca="false">BF133-BF134</f>
        <v>26689</v>
      </c>
      <c r="BG135" s="71" t="n">
        <f aca="false">BG133-BG134</f>
        <v>30064</v>
      </c>
      <c r="BH135" s="71" t="n">
        <f aca="false">BH133-BH134</f>
        <v>28679</v>
      </c>
      <c r="BI135" s="71" t="n">
        <f aca="false">BI133-BI134</f>
        <v>25344</v>
      </c>
      <c r="BJ135" s="71" t="n">
        <f aca="false">BJ133-BJ134</f>
        <v>22164</v>
      </c>
      <c r="BK135" s="71" t="n">
        <f aca="false">BK133-BK134</f>
        <v>12294</v>
      </c>
      <c r="BL135" s="71" t="n">
        <f aca="false">BL133-BL134</f>
        <v>10844</v>
      </c>
      <c r="BM135" s="71" t="n">
        <f aca="false">BM133-BM134</f>
        <v>9534</v>
      </c>
    </row>
    <row r="137" customFormat="false" ht="12.75" hidden="true" customHeight="false" outlineLevel="0" collapsed="false">
      <c r="B137" s="1" t="s">
        <v>79</v>
      </c>
      <c r="C137" s="1" t="s">
        <v>80</v>
      </c>
      <c r="D137" s="1" t="s">
        <v>81</v>
      </c>
      <c r="E137" s="1" t="s">
        <v>82</v>
      </c>
      <c r="F137" s="1" t="s">
        <v>83</v>
      </c>
      <c r="G137" s="1" t="s">
        <v>80</v>
      </c>
      <c r="H137" s="1" t="s">
        <v>81</v>
      </c>
      <c r="I137" s="1" t="s">
        <v>82</v>
      </c>
      <c r="J137" s="1" t="s">
        <v>83</v>
      </c>
      <c r="K137" s="1" t="s">
        <v>79</v>
      </c>
      <c r="L137" s="1" t="s">
        <v>80</v>
      </c>
      <c r="M137" s="1" t="s">
        <v>81</v>
      </c>
      <c r="N137" s="1" t="s">
        <v>82</v>
      </c>
      <c r="O137" s="1" t="s">
        <v>83</v>
      </c>
      <c r="P137" s="1" t="s">
        <v>79</v>
      </c>
      <c r="Q137" s="1" t="s">
        <v>80</v>
      </c>
      <c r="R137" s="1" t="s">
        <v>81</v>
      </c>
      <c r="S137" s="1" t="s">
        <v>82</v>
      </c>
      <c r="T137" s="1" t="s">
        <v>83</v>
      </c>
      <c r="U137" s="1" t="s">
        <v>79</v>
      </c>
      <c r="V137" s="1" t="s">
        <v>80</v>
      </c>
      <c r="W137" s="1" t="s">
        <v>81</v>
      </c>
      <c r="Y137" s="1" t="s">
        <v>82</v>
      </c>
      <c r="Z137" s="1" t="s">
        <v>83</v>
      </c>
      <c r="AA137" s="1" t="s">
        <v>79</v>
      </c>
      <c r="AB137" s="1" t="s">
        <v>80</v>
      </c>
      <c r="AC137" s="1" t="s">
        <v>81</v>
      </c>
      <c r="AD137" s="1" t="s">
        <v>82</v>
      </c>
      <c r="AE137" s="1" t="s">
        <v>83</v>
      </c>
      <c r="AF137" s="1" t="s">
        <v>79</v>
      </c>
      <c r="AG137" s="1" t="s">
        <v>80</v>
      </c>
      <c r="AH137" s="1" t="s">
        <v>81</v>
      </c>
      <c r="AI137" s="1" t="s">
        <v>82</v>
      </c>
      <c r="AJ137" s="1" t="s">
        <v>83</v>
      </c>
      <c r="AK137" s="1" t="s">
        <v>79</v>
      </c>
      <c r="AL137" s="1" t="s">
        <v>80</v>
      </c>
      <c r="AM137" s="1" t="s">
        <v>81</v>
      </c>
      <c r="AN137" s="1" t="s">
        <v>83</v>
      </c>
      <c r="AO137" s="1" t="s">
        <v>79</v>
      </c>
      <c r="AP137" s="1" t="s">
        <v>80</v>
      </c>
      <c r="AQ137" s="1" t="s">
        <v>81</v>
      </c>
      <c r="AR137" s="1" t="s">
        <v>82</v>
      </c>
      <c r="AS137" s="1" t="s">
        <v>83</v>
      </c>
      <c r="AU137" s="1" t="s">
        <v>79</v>
      </c>
      <c r="AV137" s="1" t="s">
        <v>80</v>
      </c>
      <c r="AW137" s="1" t="s">
        <v>81</v>
      </c>
      <c r="AX137" s="1" t="s">
        <v>82</v>
      </c>
      <c r="AY137" s="1" t="s">
        <v>83</v>
      </c>
      <c r="AZ137" s="1" t="s">
        <v>79</v>
      </c>
      <c r="BA137" s="1" t="s">
        <v>80</v>
      </c>
      <c r="BB137" s="1" t="s">
        <v>81</v>
      </c>
      <c r="BC137" s="1" t="s">
        <v>82</v>
      </c>
      <c r="BD137" s="1" t="s">
        <v>83</v>
      </c>
      <c r="BE137" s="1" t="s">
        <v>79</v>
      </c>
      <c r="BF137" s="1" t="s">
        <v>80</v>
      </c>
      <c r="BG137" s="1" t="s">
        <v>81</v>
      </c>
      <c r="BH137" s="1" t="s">
        <v>82</v>
      </c>
      <c r="BI137" s="1" t="s">
        <v>83</v>
      </c>
      <c r="BJ137" s="1" t="s">
        <v>79</v>
      </c>
      <c r="BK137" s="1" t="s">
        <v>81</v>
      </c>
      <c r="BL137" s="1" t="s">
        <v>80</v>
      </c>
      <c r="BM137" s="1" t="s">
        <v>83</v>
      </c>
    </row>
    <row r="138" customFormat="false" ht="12.75" hidden="true" customHeight="false" outlineLevel="0" collapsed="false">
      <c r="B138" s="74" t="s">
        <v>6</v>
      </c>
      <c r="C138" s="74" t="s">
        <v>6</v>
      </c>
      <c r="D138" s="74" t="s">
        <v>6</v>
      </c>
      <c r="E138" s="74" t="s">
        <v>6</v>
      </c>
      <c r="F138" s="74" t="s">
        <v>6</v>
      </c>
      <c r="G138" s="74" t="s">
        <v>6</v>
      </c>
      <c r="H138" s="74" t="s">
        <v>6</v>
      </c>
      <c r="I138" s="74" t="s">
        <v>6</v>
      </c>
      <c r="J138" s="74" t="s">
        <v>6</v>
      </c>
      <c r="K138" s="74" t="s">
        <v>6</v>
      </c>
      <c r="L138" s="74" t="s">
        <v>6</v>
      </c>
      <c r="M138" s="74" t="s">
        <v>6</v>
      </c>
      <c r="N138" s="74" t="s">
        <v>6</v>
      </c>
      <c r="O138" s="74" t="s">
        <v>6</v>
      </c>
      <c r="P138" s="74" t="s">
        <v>6</v>
      </c>
      <c r="Q138" s="74" t="s">
        <v>6</v>
      </c>
      <c r="R138" s="74" t="s">
        <v>6</v>
      </c>
      <c r="S138" s="74" t="s">
        <v>6</v>
      </c>
      <c r="T138" s="74" t="s">
        <v>6</v>
      </c>
      <c r="U138" s="74" t="s">
        <v>6</v>
      </c>
      <c r="V138" s="74" t="s">
        <v>6</v>
      </c>
      <c r="W138" s="74" t="s">
        <v>6</v>
      </c>
      <c r="X138" s="74" t="s">
        <v>84</v>
      </c>
      <c r="Y138" s="74" t="s">
        <v>6</v>
      </c>
      <c r="Z138" s="74" t="s">
        <v>6</v>
      </c>
      <c r="AA138" s="74" t="s">
        <v>6</v>
      </c>
      <c r="AB138" s="74" t="s">
        <v>6</v>
      </c>
      <c r="AC138" s="74" t="s">
        <v>6</v>
      </c>
      <c r="AD138" s="74" t="s">
        <v>6</v>
      </c>
      <c r="AE138" s="74" t="s">
        <v>6</v>
      </c>
      <c r="AF138" s="74" t="s">
        <v>6</v>
      </c>
      <c r="AG138" s="74" t="s">
        <v>6</v>
      </c>
      <c r="AH138" s="74" t="s">
        <v>6</v>
      </c>
      <c r="AI138" s="74" t="s">
        <v>6</v>
      </c>
      <c r="AJ138" s="74" t="s">
        <v>6</v>
      </c>
      <c r="AK138" s="74" t="s">
        <v>6</v>
      </c>
      <c r="AL138" s="74" t="s">
        <v>6</v>
      </c>
      <c r="AM138" s="74" t="s">
        <v>6</v>
      </c>
      <c r="AN138" s="74" t="s">
        <v>6</v>
      </c>
      <c r="AO138" s="74" t="s">
        <v>6</v>
      </c>
      <c r="AP138" s="74" t="s">
        <v>6</v>
      </c>
      <c r="AQ138" s="74" t="s">
        <v>6</v>
      </c>
      <c r="AR138" s="74" t="s">
        <v>6</v>
      </c>
      <c r="AS138" s="74" t="s">
        <v>6</v>
      </c>
      <c r="AT138" s="0" t="s">
        <v>8</v>
      </c>
      <c r="AU138" s="0" t="s">
        <v>6</v>
      </c>
      <c r="AV138" s="0" t="s">
        <v>6</v>
      </c>
      <c r="AW138" s="0" t="s">
        <v>6</v>
      </c>
      <c r="AX138" s="0" t="s">
        <v>6</v>
      </c>
      <c r="AY138" s="0" t="s">
        <v>6</v>
      </c>
      <c r="AZ138" s="0" t="s">
        <v>6</v>
      </c>
      <c r="BA138" s="0" t="s">
        <v>6</v>
      </c>
      <c r="BB138" s="0" t="s">
        <v>6</v>
      </c>
      <c r="BC138" s="0" t="s">
        <v>6</v>
      </c>
      <c r="BD138" s="0" t="s">
        <v>6</v>
      </c>
      <c r="BE138" s="0" t="s">
        <v>6</v>
      </c>
      <c r="BF138" s="0" t="s">
        <v>6</v>
      </c>
      <c r="BG138" s="0" t="s">
        <v>6</v>
      </c>
      <c r="BH138" s="0" t="s">
        <v>6</v>
      </c>
      <c r="BI138" s="0" t="s">
        <v>6</v>
      </c>
      <c r="BJ138" s="0" t="s">
        <v>6</v>
      </c>
      <c r="BK138" s="0" t="s">
        <v>6</v>
      </c>
      <c r="BL138" s="0" t="s">
        <v>6</v>
      </c>
      <c r="BM138" s="0" t="s">
        <v>6</v>
      </c>
      <c r="BN138" s="1" t="s">
        <v>85</v>
      </c>
    </row>
    <row r="139" customFormat="false" ht="12.75" hidden="true" customHeight="false" outlineLevel="0" collapsed="false">
      <c r="B139" s="75" t="n">
        <v>37165</v>
      </c>
      <c r="C139" s="75" t="n">
        <v>37166</v>
      </c>
      <c r="D139" s="75" t="n">
        <v>37167</v>
      </c>
      <c r="E139" s="75" t="n">
        <v>37168</v>
      </c>
      <c r="F139" s="75" t="n">
        <v>37169</v>
      </c>
      <c r="G139" s="75" t="n">
        <v>37173</v>
      </c>
      <c r="H139" s="75" t="n">
        <v>37174</v>
      </c>
      <c r="I139" s="75" t="n">
        <v>37175</v>
      </c>
      <c r="J139" s="75" t="n">
        <v>37176</v>
      </c>
      <c r="K139" s="75" t="n">
        <v>37179</v>
      </c>
      <c r="L139" s="75" t="n">
        <v>37180</v>
      </c>
      <c r="M139" s="75" t="n">
        <v>37181</v>
      </c>
      <c r="N139" s="75" t="n">
        <v>37182</v>
      </c>
      <c r="O139" s="75" t="n">
        <v>37183</v>
      </c>
      <c r="P139" s="75" t="n">
        <v>37186</v>
      </c>
      <c r="Q139" s="75" t="n">
        <v>37187</v>
      </c>
      <c r="R139" s="75" t="n">
        <v>37188</v>
      </c>
      <c r="S139" s="75" t="n">
        <v>37189</v>
      </c>
      <c r="T139" s="75" t="n">
        <v>37190</v>
      </c>
      <c r="U139" s="75" t="n">
        <v>37193</v>
      </c>
      <c r="V139" s="75" t="n">
        <v>37194</v>
      </c>
      <c r="W139" s="75" t="n">
        <v>37195</v>
      </c>
      <c r="X139" s="76" t="s">
        <v>85</v>
      </c>
      <c r="Y139" s="75" t="n">
        <v>37196</v>
      </c>
      <c r="Z139" s="75" t="n">
        <v>37197</v>
      </c>
      <c r="AA139" s="75" t="n">
        <v>37200</v>
      </c>
      <c r="AB139" s="75" t="n">
        <v>37201</v>
      </c>
      <c r="AC139" s="75" t="n">
        <v>37202</v>
      </c>
      <c r="AD139" s="75" t="n">
        <v>37203</v>
      </c>
      <c r="AE139" s="75" t="n">
        <v>37204</v>
      </c>
      <c r="AF139" s="75" t="n">
        <v>37207</v>
      </c>
      <c r="AG139" s="75" t="n">
        <v>37208</v>
      </c>
      <c r="AH139" s="75" t="n">
        <v>37209</v>
      </c>
      <c r="AI139" s="75" t="n">
        <v>37210</v>
      </c>
      <c r="AJ139" s="75" t="n">
        <v>37211</v>
      </c>
      <c r="AK139" s="75" t="n">
        <v>37214</v>
      </c>
      <c r="AL139" s="75" t="n">
        <v>37215</v>
      </c>
      <c r="AM139" s="75" t="n">
        <v>37216</v>
      </c>
      <c r="AN139" s="75" t="n">
        <v>37218</v>
      </c>
      <c r="AO139" s="75" t="n">
        <v>37221</v>
      </c>
      <c r="AP139" s="75" t="n">
        <v>37222</v>
      </c>
      <c r="AQ139" s="75" t="n">
        <v>37223</v>
      </c>
      <c r="AR139" s="75" t="n">
        <v>37224</v>
      </c>
      <c r="AS139" s="75" t="n">
        <v>37225</v>
      </c>
      <c r="AT139" s="1" t="s">
        <v>85</v>
      </c>
      <c r="AU139" s="75" t="n">
        <v>37228</v>
      </c>
      <c r="AV139" s="75" t="n">
        <v>37229</v>
      </c>
      <c r="AW139" s="75" t="n">
        <v>37230</v>
      </c>
      <c r="AX139" s="75" t="n">
        <v>37231</v>
      </c>
      <c r="AY139" s="75" t="n">
        <v>37232</v>
      </c>
      <c r="AZ139" s="75" t="n">
        <v>37235</v>
      </c>
      <c r="BA139" s="75" t="n">
        <v>37236</v>
      </c>
      <c r="BB139" s="75" t="n">
        <v>37237</v>
      </c>
      <c r="BC139" s="75" t="n">
        <v>37238</v>
      </c>
      <c r="BD139" s="75" t="n">
        <v>37239</v>
      </c>
      <c r="BE139" s="75" t="n">
        <v>37242</v>
      </c>
      <c r="BF139" s="75" t="n">
        <v>37243</v>
      </c>
      <c r="BG139" s="75" t="n">
        <v>37244</v>
      </c>
      <c r="BH139" s="75" t="n">
        <v>37245</v>
      </c>
      <c r="BI139" s="75" t="n">
        <v>37246</v>
      </c>
      <c r="BJ139" s="75" t="n">
        <v>37249</v>
      </c>
      <c r="BK139" s="75" t="n">
        <v>37251</v>
      </c>
      <c r="BL139" s="75" t="n">
        <v>37252</v>
      </c>
      <c r="BM139" s="75" t="n">
        <v>37253</v>
      </c>
      <c r="BN139" s="75" t="s">
        <v>9</v>
      </c>
    </row>
    <row r="140" customFormat="false" ht="12.75" hidden="true" customHeight="false" outlineLevel="0" collapsed="false">
      <c r="W140" s="83"/>
      <c r="Y140" s="83"/>
    </row>
    <row r="141" customFormat="false" ht="12.75" hidden="true" customHeight="false" outlineLevel="0" collapsed="false">
      <c r="W141" s="83"/>
      <c r="Y141" s="83"/>
    </row>
    <row r="142" customFormat="false" ht="12.75" hidden="true" customHeight="false" outlineLevel="0" collapsed="false">
      <c r="G142" s="71"/>
      <c r="H142" s="71"/>
      <c r="I142" s="71"/>
      <c r="J142" s="71" t="n">
        <f aca="false">J139-$B$139+1</f>
        <v>12</v>
      </c>
      <c r="K142" s="71" t="n">
        <f aca="false">K139-$B$139+1</f>
        <v>15</v>
      </c>
      <c r="L142" s="71" t="n">
        <f aca="false">L139-$B$139+1</f>
        <v>16</v>
      </c>
      <c r="M142" s="71" t="n">
        <f aca="false">M139-$B$139+1</f>
        <v>17</v>
      </c>
      <c r="N142" s="71" t="n">
        <f aca="false">N139-$B$139+1</f>
        <v>18</v>
      </c>
      <c r="O142" s="71" t="n">
        <f aca="false">O139-$B$139+1</f>
        <v>19</v>
      </c>
      <c r="P142" s="71" t="n">
        <f aca="false">P139-$B$139+1</f>
        <v>22</v>
      </c>
      <c r="Q142" s="71" t="n">
        <f aca="false">Q139-$B$139+1</f>
        <v>23</v>
      </c>
      <c r="R142" s="71" t="n">
        <f aca="false">R139-$B$139+1</f>
        <v>24</v>
      </c>
      <c r="S142" s="71" t="n">
        <f aca="false">S139-$B$139+1</f>
        <v>25</v>
      </c>
      <c r="T142" s="71" t="n">
        <f aca="false">T139-$B$139+1</f>
        <v>26</v>
      </c>
      <c r="U142" s="71" t="n">
        <f aca="false">U139-$B$139+1</f>
        <v>29</v>
      </c>
      <c r="V142" s="71" t="n">
        <f aca="false">V139-$B$139+1</f>
        <v>30</v>
      </c>
      <c r="W142" s="71" t="n">
        <f aca="false">W139-$B$139+1</f>
        <v>31</v>
      </c>
      <c r="Y142" s="71" t="n">
        <f aca="false">Y139-$Y$139+1</f>
        <v>1</v>
      </c>
      <c r="Z142" s="71" t="n">
        <f aca="false">Z139-$Y$139+1</f>
        <v>2</v>
      </c>
      <c r="AA142" s="71" t="n">
        <f aca="false">AA139-$Y$139+1</f>
        <v>5</v>
      </c>
      <c r="AB142" s="71" t="n">
        <f aca="false">AB139-$Y$139+1</f>
        <v>6</v>
      </c>
      <c r="AC142" s="71" t="n">
        <f aca="false">AC139-$Y$139+1</f>
        <v>7</v>
      </c>
      <c r="AD142" s="71" t="n">
        <f aca="false">AD139-$Y$139+1</f>
        <v>8</v>
      </c>
      <c r="AE142" s="71" t="n">
        <f aca="false">AE139-$Y$139+1</f>
        <v>9</v>
      </c>
      <c r="AF142" s="71" t="n">
        <f aca="false">AF139-$Y$139+1</f>
        <v>12</v>
      </c>
      <c r="AG142" s="71" t="n">
        <f aca="false">AG139-$Y$139+1</f>
        <v>13</v>
      </c>
      <c r="AH142" s="71" t="n">
        <f aca="false">AH139-$Y$139+1</f>
        <v>14</v>
      </c>
      <c r="AI142" s="71" t="n">
        <f aca="false">AI139-$Y$139+1</f>
        <v>15</v>
      </c>
      <c r="AJ142" s="71" t="n">
        <f aca="false">AJ139-$Y$139+1</f>
        <v>16</v>
      </c>
      <c r="AK142" s="71" t="n">
        <f aca="false">AK139-$Y$139+1</f>
        <v>19</v>
      </c>
      <c r="AL142" s="71" t="n">
        <f aca="false">AL139-$Y$139+1</f>
        <v>20</v>
      </c>
      <c r="AM142" s="71" t="n">
        <f aca="false">AM139-$Y$139+1</f>
        <v>21</v>
      </c>
      <c r="AN142" s="71" t="n">
        <f aca="false">AN139-$Y$139+1</f>
        <v>23</v>
      </c>
      <c r="AO142" s="71" t="n">
        <f aca="false">AO139-$Y$139+1</f>
        <v>26</v>
      </c>
      <c r="AP142" s="71" t="n">
        <f aca="false">AP139-$Y$139+1</f>
        <v>27</v>
      </c>
      <c r="AQ142" s="71" t="n">
        <f aca="false">AQ139-$Y$139+1</f>
        <v>28</v>
      </c>
      <c r="AR142" s="71" t="n">
        <f aca="false">AR139-$Y$139+1</f>
        <v>29</v>
      </c>
      <c r="AS142" s="71" t="n">
        <f aca="false">AS139-$Y$139+1</f>
        <v>30</v>
      </c>
      <c r="AU142" s="71" t="n">
        <f aca="false">AU139-$A$195+1</f>
        <v>3</v>
      </c>
      <c r="AV142" s="71" t="n">
        <f aca="false">AV139-$A$195+1</f>
        <v>4</v>
      </c>
      <c r="AW142" s="71" t="n">
        <f aca="false">AW139-$A$195+1</f>
        <v>5</v>
      </c>
      <c r="AX142" s="71" t="n">
        <f aca="false">AX139-$A$195+1</f>
        <v>6</v>
      </c>
      <c r="AY142" s="71" t="n">
        <f aca="false">AY139-$A$195+1</f>
        <v>7</v>
      </c>
      <c r="AZ142" s="71" t="n">
        <f aca="false">AZ139-$A$195+1</f>
        <v>10</v>
      </c>
      <c r="BA142" s="71" t="n">
        <f aca="false">BA139-$A$195+1</f>
        <v>11</v>
      </c>
      <c r="BB142" s="71" t="n">
        <f aca="false">BB139-$A$195+1</f>
        <v>12</v>
      </c>
      <c r="BC142" s="71" t="n">
        <f aca="false">BC139-$A$195+1</f>
        <v>13</v>
      </c>
      <c r="BD142" s="71" t="n">
        <f aca="false">BD139-$A$195+1</f>
        <v>14</v>
      </c>
      <c r="BE142" s="71" t="n">
        <f aca="false">BE139-$A$195+1</f>
        <v>17</v>
      </c>
      <c r="BF142" s="71" t="n">
        <f aca="false">BF139-$A$195+1</f>
        <v>18</v>
      </c>
      <c r="BG142" s="71" t="n">
        <f aca="false">BG139-$A$195+1</f>
        <v>19</v>
      </c>
      <c r="BH142" s="71" t="n">
        <f aca="false">BH139-$A$195+1</f>
        <v>20</v>
      </c>
      <c r="BI142" s="71" t="n">
        <f aca="false">BI139-$A$195+1</f>
        <v>21</v>
      </c>
      <c r="BJ142" s="71" t="n">
        <f aca="false">BJ139-$A$195+1</f>
        <v>24</v>
      </c>
      <c r="BK142" s="71" t="n">
        <f aca="false">BK139-$A$195+1</f>
        <v>26</v>
      </c>
      <c r="BL142" s="71" t="n">
        <f aca="false">BL139-$A$195+1</f>
        <v>27</v>
      </c>
      <c r="BM142" s="71" t="n">
        <f aca="false">BM139-$A$195+4</f>
        <v>31</v>
      </c>
    </row>
    <row r="143" customFormat="false" ht="12.75" hidden="false" customHeight="false" outlineLevel="0" collapsed="false"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</row>
    <row r="144" customFormat="false" ht="12.75" hidden="false" customHeight="false" outlineLevel="0" collapsed="false">
      <c r="A144" s="84" t="s">
        <v>197</v>
      </c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</row>
    <row r="145" customFormat="false" ht="12.75" hidden="false" customHeight="false" outlineLevel="0" collapsed="false">
      <c r="A145" s="85" t="s">
        <v>198</v>
      </c>
    </row>
    <row r="146" customFormat="false" ht="12.75" hidden="false" customHeight="false" outlineLevel="0" collapsed="false">
      <c r="A146" s="71" t="s">
        <v>199</v>
      </c>
      <c r="G146" s="71"/>
      <c r="H146" s="71"/>
      <c r="I146" s="71"/>
      <c r="J146" s="71" t="n">
        <v>-110600</v>
      </c>
      <c r="K146" s="71" t="n">
        <v>-110600</v>
      </c>
      <c r="L146" s="71" t="n">
        <v>-110600</v>
      </c>
      <c r="M146" s="71" t="n">
        <v>-110600</v>
      </c>
      <c r="N146" s="71" t="n">
        <v>-110600</v>
      </c>
      <c r="O146" s="71" t="n">
        <v>-110600</v>
      </c>
      <c r="P146" s="71" t="n">
        <v>-110600</v>
      </c>
      <c r="Q146" s="71" t="n">
        <v>-110600</v>
      </c>
      <c r="R146" s="71" t="n">
        <v>-110600</v>
      </c>
      <c r="S146" s="71" t="n">
        <v>-110600</v>
      </c>
      <c r="T146" s="71" t="n">
        <v>-110600</v>
      </c>
      <c r="U146" s="71" t="n">
        <v>-110600</v>
      </c>
      <c r="V146" s="71" t="n">
        <v>-110600</v>
      </c>
      <c r="W146" s="71" t="n">
        <v>-110600</v>
      </c>
      <c r="Y146" s="71" t="n">
        <v>-110600</v>
      </c>
      <c r="Z146" s="71" t="n">
        <v>-110600</v>
      </c>
      <c r="AA146" s="71" t="n">
        <v>-110600</v>
      </c>
      <c r="AB146" s="71" t="n">
        <v>-110600</v>
      </c>
      <c r="AC146" s="71" t="n">
        <v>-110600</v>
      </c>
      <c r="AD146" s="71" t="n">
        <v>-110600</v>
      </c>
      <c r="AE146" s="71" t="n">
        <v>-110600</v>
      </c>
      <c r="AF146" s="71" t="n">
        <v>-110600</v>
      </c>
      <c r="AG146" s="71" t="n">
        <v>-110600</v>
      </c>
      <c r="AH146" s="71" t="n">
        <v>-110600</v>
      </c>
      <c r="AI146" s="71" t="n">
        <v>-110600</v>
      </c>
      <c r="AJ146" s="71" t="n">
        <v>-110600</v>
      </c>
      <c r="AK146" s="71" t="n">
        <v>-110600</v>
      </c>
      <c r="AL146" s="71" t="n">
        <v>-110600</v>
      </c>
      <c r="AM146" s="71" t="n">
        <v>-110600</v>
      </c>
      <c r="AN146" s="71" t="n">
        <v>-110600</v>
      </c>
      <c r="AO146" s="71" t="n">
        <v>-110600</v>
      </c>
      <c r="AP146" s="71" t="n">
        <v>-110600</v>
      </c>
      <c r="AQ146" s="71" t="n">
        <v>-110600</v>
      </c>
      <c r="AR146" s="71" t="n">
        <v>-110600</v>
      </c>
      <c r="AS146" s="71" t="n">
        <v>-110600</v>
      </c>
      <c r="AU146" s="71" t="n">
        <v>-110600</v>
      </c>
      <c r="AV146" s="71" t="n">
        <v>-110600</v>
      </c>
      <c r="AW146" s="71" t="n">
        <v>-110600</v>
      </c>
      <c r="AX146" s="71" t="n">
        <v>-110600</v>
      </c>
      <c r="AY146" s="71" t="n">
        <v>-110600</v>
      </c>
      <c r="AZ146" s="71" t="n">
        <v>-110600</v>
      </c>
      <c r="BA146" s="71" t="n">
        <v>-110600</v>
      </c>
      <c r="BB146" s="71" t="n">
        <v>-110600</v>
      </c>
      <c r="BC146" s="71" t="n">
        <v>-110600</v>
      </c>
      <c r="BD146" s="71" t="n">
        <v>-110600</v>
      </c>
      <c r="BE146" s="71" t="n">
        <v>-110600</v>
      </c>
      <c r="BF146" s="71" t="n">
        <v>-110600</v>
      </c>
      <c r="BG146" s="71" t="n">
        <v>-110600</v>
      </c>
      <c r="BH146" s="71" t="n">
        <v>-110600</v>
      </c>
      <c r="BI146" s="71" t="n">
        <v>-110600</v>
      </c>
      <c r="BJ146" s="71" t="n">
        <v>-110600</v>
      </c>
      <c r="BK146" s="71" t="n">
        <v>-110600</v>
      </c>
      <c r="BL146" s="71" t="n">
        <v>-110600</v>
      </c>
      <c r="BM146" s="71" t="n">
        <v>-110600</v>
      </c>
    </row>
    <row r="147" customFormat="false" ht="12.75" hidden="false" customHeight="false" outlineLevel="0" collapsed="false">
      <c r="A147" s="71" t="s">
        <v>200</v>
      </c>
      <c r="G147" s="71"/>
      <c r="H147" s="71"/>
      <c r="I147" s="71"/>
      <c r="J147" s="71" t="n">
        <v>-14800</v>
      </c>
      <c r="K147" s="71" t="n">
        <v>-14800</v>
      </c>
      <c r="L147" s="71" t="n">
        <v>-14800</v>
      </c>
      <c r="M147" s="71" t="n">
        <v>-14800</v>
      </c>
      <c r="N147" s="71" t="n">
        <v>-14800</v>
      </c>
      <c r="O147" s="71" t="n">
        <v>-14800</v>
      </c>
      <c r="P147" s="71" t="n">
        <v>-14800</v>
      </c>
      <c r="Q147" s="71" t="n">
        <f aca="false">-14800+7700</f>
        <v>-7100</v>
      </c>
      <c r="R147" s="71" t="n">
        <v>-7100</v>
      </c>
      <c r="S147" s="71" t="n">
        <v>-7100</v>
      </c>
      <c r="T147" s="71" t="n">
        <v>0</v>
      </c>
      <c r="U147" s="71" t="n">
        <v>0</v>
      </c>
      <c r="V147" s="71" t="n">
        <v>0</v>
      </c>
      <c r="W147" s="71" t="n">
        <v>0</v>
      </c>
      <c r="Y147" s="71" t="n">
        <v>-11500</v>
      </c>
      <c r="Z147" s="71" t="n">
        <v>-11500</v>
      </c>
      <c r="AA147" s="71" t="n">
        <v>-11500</v>
      </c>
      <c r="AB147" s="71" t="n">
        <v>-11500</v>
      </c>
      <c r="AC147" s="71" t="n">
        <v>-11500</v>
      </c>
      <c r="AD147" s="71" t="n">
        <v>-11500</v>
      </c>
      <c r="AE147" s="71" t="n">
        <v>-11500</v>
      </c>
      <c r="AF147" s="71" t="n">
        <f aca="false">-11500+1012</f>
        <v>-10488</v>
      </c>
      <c r="AG147" s="71" t="n">
        <f aca="false">-11500+1012</f>
        <v>-10488</v>
      </c>
      <c r="AH147" s="71" t="n">
        <f aca="false">-11500+1012</f>
        <v>-10488</v>
      </c>
      <c r="AI147" s="71" t="n">
        <f aca="false">-11500+1012</f>
        <v>-10488</v>
      </c>
      <c r="AJ147" s="71" t="n">
        <f aca="false">-11500+1012</f>
        <v>-10488</v>
      </c>
      <c r="AK147" s="71" t="n">
        <f aca="false">-11500+1012</f>
        <v>-10488</v>
      </c>
      <c r="AL147" s="71" t="n">
        <f aca="false">-11500+1012</f>
        <v>-10488</v>
      </c>
      <c r="AM147" s="71" t="n">
        <f aca="false">-11500+1012</f>
        <v>-10488</v>
      </c>
      <c r="AN147" s="83" t="n">
        <f aca="false">-10488+5188</f>
        <v>-5300</v>
      </c>
      <c r="AO147" s="83" t="n">
        <v>-5300</v>
      </c>
      <c r="AP147" s="71" t="n">
        <v>0</v>
      </c>
      <c r="AQ147" s="71" t="n">
        <v>0</v>
      </c>
      <c r="AR147" s="71" t="n">
        <v>0</v>
      </c>
      <c r="AS147" s="71" t="n">
        <v>0</v>
      </c>
      <c r="AU147" s="71" t="n">
        <v>-17000</v>
      </c>
      <c r="AV147" s="71" t="n">
        <v>-17000</v>
      </c>
      <c r="AW147" s="71" t="n">
        <v>-17000</v>
      </c>
      <c r="AX147" s="71" t="n">
        <v>-17000</v>
      </c>
      <c r="AY147" s="71" t="n">
        <v>-17000</v>
      </c>
      <c r="AZ147" s="71" t="n">
        <v>-17000</v>
      </c>
      <c r="BA147" s="71" t="n">
        <v>-17000</v>
      </c>
      <c r="BB147" s="71" t="n">
        <v>-17000</v>
      </c>
      <c r="BC147" s="71" t="n">
        <v>-17000</v>
      </c>
      <c r="BD147" s="71" t="n">
        <v>-17000</v>
      </c>
      <c r="BE147" s="71" t="n">
        <v>-17000</v>
      </c>
      <c r="BF147" s="71" t="n">
        <v>-17000</v>
      </c>
      <c r="BG147" s="71" t="n">
        <v>-17000</v>
      </c>
      <c r="BH147" s="71" t="n">
        <v>-17000</v>
      </c>
      <c r="BI147" s="71" t="n">
        <f aca="false">-17000+7200</f>
        <v>-9800</v>
      </c>
      <c r="BJ147" s="71" t="n">
        <f aca="false">-17000+7200</f>
        <v>-9800</v>
      </c>
      <c r="BK147" s="71" t="n">
        <f aca="false">-17000+7200</f>
        <v>-9800</v>
      </c>
      <c r="BL147" s="71" t="n">
        <v>0</v>
      </c>
      <c r="BM147" s="71" t="n">
        <v>0</v>
      </c>
    </row>
    <row r="148" customFormat="false" ht="12.75" hidden="false" customHeight="false" outlineLevel="0" collapsed="false">
      <c r="A148" s="71" t="s">
        <v>201</v>
      </c>
      <c r="G148" s="71"/>
      <c r="H148" s="71"/>
      <c r="I148" s="71"/>
      <c r="J148" s="79" t="n">
        <f aca="false">$B$179/$B$181*J142</f>
        <v>-4451.61290322581</v>
      </c>
      <c r="K148" s="79" t="n">
        <f aca="false">$B$179/$B$181*K142</f>
        <v>-5564.51612903226</v>
      </c>
      <c r="L148" s="79" t="n">
        <f aca="false">$B$179/$B$181*L142</f>
        <v>-5935.48387096774</v>
      </c>
      <c r="M148" s="79" t="n">
        <f aca="false">$B$179/$B$181*M142</f>
        <v>-6306.45161290323</v>
      </c>
      <c r="N148" s="79" t="n">
        <f aca="false">$B$179/$B$181*N142</f>
        <v>-6677.41935483871</v>
      </c>
      <c r="O148" s="79" t="n">
        <f aca="false">$B$179/$B$181*O142</f>
        <v>-7048.38709677419</v>
      </c>
      <c r="P148" s="79" t="n">
        <f aca="false">$B$179/$B$181*P142</f>
        <v>-8161.29032258065</v>
      </c>
      <c r="Q148" s="79" t="n">
        <f aca="false">$B$179/$B$181*Q142</f>
        <v>-8532.25806451613</v>
      </c>
      <c r="R148" s="79" t="n">
        <f aca="false">$B$179/$B$181*R142</f>
        <v>-8903.22580645161</v>
      </c>
      <c r="S148" s="79" t="n">
        <f aca="false">$B$179/$B$181*S142</f>
        <v>-9274.1935483871</v>
      </c>
      <c r="T148" s="79" t="n">
        <f aca="false">$B$179/$B$181*T142</f>
        <v>-9645.16129032258</v>
      </c>
      <c r="U148" s="79" t="n">
        <f aca="false">$B$179/$B$181*U142</f>
        <v>-10758.064516129</v>
      </c>
      <c r="V148" s="79" t="n">
        <f aca="false">$B$179/$B$181*V142</f>
        <v>-11129.0322580645</v>
      </c>
      <c r="W148" s="79" t="n">
        <f aca="false">$B$179/$B$181*W142</f>
        <v>-11500</v>
      </c>
      <c r="Y148" s="79" t="n">
        <f aca="false">$B$185/$B$187*Y142</f>
        <v>-566.666666666667</v>
      </c>
      <c r="Z148" s="79" t="n">
        <f aca="false">$B$185/$B$187*Z142</f>
        <v>-1133.33333333333</v>
      </c>
      <c r="AA148" s="79" t="n">
        <f aca="false">$B$185/$B$187*AA142</f>
        <v>-2833.33333333333</v>
      </c>
      <c r="AB148" s="79" t="n">
        <f aca="false">$B$185/$B$187*AB142</f>
        <v>-3400</v>
      </c>
      <c r="AC148" s="79" t="n">
        <f aca="false">$B$185/$B$187*AC142</f>
        <v>-3966.66666666667</v>
      </c>
      <c r="AD148" s="79" t="n">
        <f aca="false">$B$185/$B$187*AD142</f>
        <v>-4533.33333333333</v>
      </c>
      <c r="AE148" s="79" t="n">
        <f aca="false">$B$185/$B$187*AE142</f>
        <v>-5100</v>
      </c>
      <c r="AF148" s="79" t="n">
        <f aca="false">$B$185/$B$187*AF142</f>
        <v>-6800</v>
      </c>
      <c r="AG148" s="79" t="n">
        <f aca="false">$B$185/$B$187*AG142</f>
        <v>-7366.66666666667</v>
      </c>
      <c r="AH148" s="79" t="n">
        <f aca="false">$B$185/$B$187*AH142</f>
        <v>-7933.33333333333</v>
      </c>
      <c r="AI148" s="79" t="n">
        <f aca="false">$B$185/$B$187*AI142</f>
        <v>-8500</v>
      </c>
      <c r="AJ148" s="79" t="n">
        <f aca="false">$B$185/$B$187*AJ142</f>
        <v>-9066.66666666667</v>
      </c>
      <c r="AK148" s="79" t="n">
        <f aca="false">$B$185/$B$187*AK142</f>
        <v>-10766.6666666667</v>
      </c>
      <c r="AL148" s="79" t="n">
        <f aca="false">$B$185/$B$187*AL142</f>
        <v>-11333.3333333333</v>
      </c>
      <c r="AM148" s="79" t="n">
        <f aca="false">$B$185/$B$187*AM142</f>
        <v>-11900</v>
      </c>
      <c r="AN148" s="79" t="n">
        <f aca="false">$B$185/$B$187*AN142</f>
        <v>-13033.3333333333</v>
      </c>
      <c r="AO148" s="79" t="n">
        <f aca="false">$B$185/$B$187*AO142</f>
        <v>-14733.3333333333</v>
      </c>
      <c r="AP148" s="79" t="n">
        <f aca="false">$B$185/$B$187*AP142</f>
        <v>-15300</v>
      </c>
      <c r="AQ148" s="79" t="n">
        <f aca="false">$B$185/$B$187*AQ142</f>
        <v>-15866.6666666667</v>
      </c>
      <c r="AR148" s="79" t="n">
        <f aca="false">$B$185/$B$187*AR142</f>
        <v>-16433.3333333333</v>
      </c>
      <c r="AS148" s="79" t="n">
        <f aca="false">$B$185/$B$187*AS142</f>
        <v>-17000</v>
      </c>
      <c r="AU148" s="79" t="n">
        <f aca="false">$B$192/$B$194*AU142</f>
        <v>-2003.22580645161</v>
      </c>
      <c r="AV148" s="79" t="n">
        <f aca="false">$B$192/$B$194*AV142</f>
        <v>-2670.96774193548</v>
      </c>
      <c r="AW148" s="79" t="n">
        <f aca="false">$B$192/$B$194*AW142</f>
        <v>-3338.70967741936</v>
      </c>
      <c r="AX148" s="79" t="n">
        <f aca="false">$B$192/$B$194*AX142</f>
        <v>-4006.45161290323</v>
      </c>
      <c r="AY148" s="79" t="n">
        <f aca="false">$B$192/$B$194*AY142</f>
        <v>-4674.1935483871</v>
      </c>
      <c r="AZ148" s="79" t="n">
        <f aca="false">$B$192/$B$194*AZ142</f>
        <v>-6677.41935483871</v>
      </c>
      <c r="BA148" s="79" t="n">
        <f aca="false">$B$192/$B$194*BA142</f>
        <v>-7345.16129032258</v>
      </c>
      <c r="BB148" s="79" t="n">
        <f aca="false">$B$192/$B$194*BB142</f>
        <v>-8012.90322580645</v>
      </c>
      <c r="BC148" s="79" t="n">
        <f aca="false">$B$192/$B$194*BC142</f>
        <v>-8680.64516129032</v>
      </c>
      <c r="BD148" s="79" t="n">
        <f aca="false">$B$192/$B$194*BD142</f>
        <v>-9348.38709677419</v>
      </c>
      <c r="BE148" s="79" t="n">
        <f aca="false">$B$192/$B$194*BE142</f>
        <v>-11351.6129032258</v>
      </c>
      <c r="BF148" s="79" t="n">
        <f aca="false">$B$192/$B$194*BF142</f>
        <v>-12019.3548387097</v>
      </c>
      <c r="BG148" s="79" t="n">
        <f aca="false">$B$192/$B$194*BG142</f>
        <v>-12687.0967741936</v>
      </c>
      <c r="BH148" s="79" t="n">
        <f aca="false">$B$192/$B$194*BH142</f>
        <v>-13354.8387096774</v>
      </c>
      <c r="BI148" s="79" t="n">
        <f aca="false">$B$192/$B$194*BI142</f>
        <v>-14022.5806451613</v>
      </c>
      <c r="BJ148" s="79" t="n">
        <f aca="false">$B$192/$B$194*BJ142</f>
        <v>-16025.8064516129</v>
      </c>
      <c r="BK148" s="79" t="n">
        <f aca="false">$B$192/$B$194*BK142</f>
        <v>-17361.2903225806</v>
      </c>
      <c r="BL148" s="79" t="n">
        <f aca="false">$B$192/$B$194*BL142</f>
        <v>-18029.0322580645</v>
      </c>
      <c r="BM148" s="79" t="n">
        <f aca="false">$B$192/$B$194*BM142</f>
        <v>-20700</v>
      </c>
    </row>
    <row r="149" customFormat="false" ht="12.75" hidden="false" customHeight="false" outlineLevel="0" collapsed="false">
      <c r="A149" s="71" t="s">
        <v>202</v>
      </c>
      <c r="G149" s="71"/>
      <c r="H149" s="71"/>
      <c r="I149" s="71"/>
      <c r="J149" s="71" t="n">
        <f aca="false">SUM(J146:J148)</f>
        <v>-129851.612903226</v>
      </c>
      <c r="K149" s="71" t="n">
        <f aca="false">SUM(K146:K148)</f>
        <v>-130964.516129032</v>
      </c>
      <c r="L149" s="71" t="n">
        <f aca="false">SUM(L146:L148)</f>
        <v>-131335.483870968</v>
      </c>
      <c r="M149" s="71" t="n">
        <f aca="false">SUM(M146:M148)</f>
        <v>-131706.451612903</v>
      </c>
      <c r="N149" s="71" t="n">
        <f aca="false">SUM(N146:N148)</f>
        <v>-132077.419354839</v>
      </c>
      <c r="O149" s="71" t="n">
        <f aca="false">SUM(O146:O148)</f>
        <v>-132448.387096774</v>
      </c>
      <c r="P149" s="71" t="n">
        <f aca="false">SUM(P146:P148)</f>
        <v>-133561.290322581</v>
      </c>
      <c r="Q149" s="71" t="n">
        <f aca="false">SUM(Q146:Q148)</f>
        <v>-126232.258064516</v>
      </c>
      <c r="R149" s="71" t="n">
        <f aca="false">SUM(R146:R148)</f>
        <v>-126603.225806452</v>
      </c>
      <c r="S149" s="71" t="n">
        <f aca="false">SUM(S146:S148)</f>
        <v>-126974.193548387</v>
      </c>
      <c r="T149" s="71" t="n">
        <f aca="false">SUM(T146:T148)</f>
        <v>-120245.161290323</v>
      </c>
      <c r="U149" s="71" t="n">
        <f aca="false">SUM(U146:U148)</f>
        <v>-121358.064516129</v>
      </c>
      <c r="V149" s="71" t="n">
        <f aca="false">SUM(V146:V148)</f>
        <v>-121729.032258065</v>
      </c>
      <c r="W149" s="71" t="n">
        <f aca="false">SUM(W146:W148)</f>
        <v>-122100</v>
      </c>
      <c r="Y149" s="71" t="n">
        <f aca="false">SUM(Y146:Y148)</f>
        <v>-122666.666666667</v>
      </c>
      <c r="Z149" s="71" t="n">
        <f aca="false">SUM(Z146:Z148)</f>
        <v>-123233.333333333</v>
      </c>
      <c r="AA149" s="71" t="n">
        <f aca="false">SUM(AA146:AA148)</f>
        <v>-124933.333333333</v>
      </c>
      <c r="AB149" s="71" t="n">
        <f aca="false">SUM(AB146:AB148)</f>
        <v>-125500</v>
      </c>
      <c r="AC149" s="71" t="n">
        <f aca="false">SUM(AC146:AC148)</f>
        <v>-126066.666666667</v>
      </c>
      <c r="AD149" s="71" t="n">
        <f aca="false">SUM(AD146:AD148)</f>
        <v>-126633.333333333</v>
      </c>
      <c r="AE149" s="71" t="n">
        <f aca="false">SUM(AE146:AE148)</f>
        <v>-127200</v>
      </c>
      <c r="AF149" s="71" t="n">
        <f aca="false">SUM(AF146:AF148)</f>
        <v>-127888</v>
      </c>
      <c r="AG149" s="71" t="n">
        <f aca="false">SUM(AG146:AG148)</f>
        <v>-128454.666666667</v>
      </c>
      <c r="AH149" s="71" t="n">
        <f aca="false">SUM(AH146:AH148)</f>
        <v>-129021.333333333</v>
      </c>
      <c r="AI149" s="71" t="n">
        <f aca="false">SUM(AI146:AI148)</f>
        <v>-129588</v>
      </c>
      <c r="AJ149" s="71" t="n">
        <f aca="false">SUM(AJ146:AJ148)</f>
        <v>-130154.666666667</v>
      </c>
      <c r="AK149" s="71" t="n">
        <f aca="false">SUM(AK146:AK148)</f>
        <v>-131854.666666667</v>
      </c>
      <c r="AL149" s="71" t="n">
        <f aca="false">SUM(AL146:AL148)</f>
        <v>-132421.333333333</v>
      </c>
      <c r="AM149" s="71" t="n">
        <f aca="false">SUM(AM146:AM148)</f>
        <v>-132988</v>
      </c>
      <c r="AN149" s="71" t="n">
        <f aca="false">SUM(AN146:AN148)</f>
        <v>-128933.333333333</v>
      </c>
      <c r="AO149" s="71" t="n">
        <f aca="false">SUM(AO146:AO148)</f>
        <v>-130633.333333333</v>
      </c>
      <c r="AP149" s="71" t="n">
        <f aca="false">SUM(AP146:AP148)</f>
        <v>-125900</v>
      </c>
      <c r="AQ149" s="71" t="n">
        <f aca="false">SUM(AQ146:AQ148)</f>
        <v>-126466.666666667</v>
      </c>
      <c r="AR149" s="71" t="n">
        <f aca="false">SUM(AR146:AR148)</f>
        <v>-127033.333333333</v>
      </c>
      <c r="AS149" s="71" t="n">
        <f aca="false">SUM(AS146:AS148)</f>
        <v>-127600</v>
      </c>
      <c r="AU149" s="71" t="n">
        <f aca="false">SUM(AU146:AU148)</f>
        <v>-129603.225806452</v>
      </c>
      <c r="AV149" s="71" t="n">
        <f aca="false">SUM(AV146:AV148)</f>
        <v>-130270.967741935</v>
      </c>
      <c r="AW149" s="71" t="n">
        <f aca="false">SUM(AW146:AW148)</f>
        <v>-130938.709677419</v>
      </c>
      <c r="AX149" s="71" t="n">
        <f aca="false">SUM(AX146:AX148)</f>
        <v>-131606.451612903</v>
      </c>
      <c r="AY149" s="71" t="n">
        <f aca="false">SUM(AY146:AY148)</f>
        <v>-132274.193548387</v>
      </c>
      <c r="AZ149" s="71" t="n">
        <f aca="false">SUM(AZ146:AZ148)</f>
        <v>-134277.419354839</v>
      </c>
      <c r="BA149" s="71" t="n">
        <f aca="false">SUM(BA146:BA148)</f>
        <v>-134945.161290323</v>
      </c>
      <c r="BB149" s="71" t="n">
        <f aca="false">SUM(BB146:BB148)</f>
        <v>-135612.903225806</v>
      </c>
      <c r="BC149" s="71" t="n">
        <f aca="false">SUM(BC146:BC148)</f>
        <v>-136280.64516129</v>
      </c>
      <c r="BD149" s="71" t="n">
        <f aca="false">SUM(BD146:BD148)</f>
        <v>-136948.387096774</v>
      </c>
      <c r="BE149" s="71" t="n">
        <f aca="false">SUM(BE146:BE148)</f>
        <v>-138951.612903226</v>
      </c>
      <c r="BF149" s="71" t="n">
        <f aca="false">SUM(BF146:BF148)</f>
        <v>-139619.35483871</v>
      </c>
      <c r="BG149" s="71" t="n">
        <f aca="false">SUM(BG146:BG148)</f>
        <v>-140287.096774194</v>
      </c>
      <c r="BH149" s="71" t="n">
        <f aca="false">SUM(BH146:BH148)</f>
        <v>-140954.838709677</v>
      </c>
      <c r="BI149" s="71" t="n">
        <f aca="false">SUM(BI146:BI148)</f>
        <v>-134422.580645161</v>
      </c>
      <c r="BJ149" s="71" t="n">
        <f aca="false">SUM(BJ146:BJ148)</f>
        <v>-136425.806451613</v>
      </c>
      <c r="BK149" s="71" t="n">
        <f aca="false">SUM(BK146:BK148)</f>
        <v>-137761.290322581</v>
      </c>
      <c r="BL149" s="71" t="n">
        <f aca="false">SUM(BL146:BL148)</f>
        <v>-128629.032258065</v>
      </c>
      <c r="BM149" s="71" t="n">
        <f aca="false">SUM(BM146:BM148)</f>
        <v>-131300</v>
      </c>
    </row>
    <row r="150" customFormat="false" ht="12.75" hidden="false" customHeight="false" outlineLevel="0" collapsed="false">
      <c r="G150" s="80"/>
      <c r="H150" s="80"/>
      <c r="I150" s="80"/>
    </row>
    <row r="151" customFormat="false" ht="12.75" hidden="false" customHeight="false" outlineLevel="0" collapsed="false">
      <c r="A151" s="71" t="s">
        <v>203</v>
      </c>
      <c r="G151" s="71"/>
      <c r="H151" s="71"/>
      <c r="I151" s="71"/>
      <c r="J151" s="71" t="n">
        <v>20000</v>
      </c>
      <c r="K151" s="71" t="n">
        <v>20000</v>
      </c>
      <c r="L151" s="71" t="n">
        <v>20000</v>
      </c>
      <c r="M151" s="71" t="n">
        <v>20000</v>
      </c>
      <c r="N151" s="71" t="n">
        <v>20000</v>
      </c>
      <c r="O151" s="71" t="n">
        <v>20000</v>
      </c>
      <c r="P151" s="71" t="n">
        <v>20000</v>
      </c>
      <c r="Q151" s="71" t="n">
        <v>20000</v>
      </c>
      <c r="R151" s="71" t="n">
        <v>20000</v>
      </c>
      <c r="S151" s="71" t="n">
        <v>20000</v>
      </c>
      <c r="T151" s="71" t="n">
        <v>20000</v>
      </c>
      <c r="U151" s="71" t="n">
        <v>20000</v>
      </c>
      <c r="V151" s="71" t="n">
        <v>20000</v>
      </c>
      <c r="W151" s="71" t="n">
        <v>20000</v>
      </c>
      <c r="Y151" s="71" t="n">
        <v>40000</v>
      </c>
      <c r="Z151" s="71" t="n">
        <v>40000</v>
      </c>
      <c r="AA151" s="71" t="n">
        <v>40000</v>
      </c>
      <c r="AB151" s="71" t="n">
        <v>40000</v>
      </c>
      <c r="AC151" s="71" t="n">
        <v>40000</v>
      </c>
      <c r="AD151" s="71" t="n">
        <v>40000</v>
      </c>
      <c r="AE151" s="71" t="n">
        <v>40000</v>
      </c>
      <c r="AF151" s="71" t="n">
        <v>40000</v>
      </c>
      <c r="AG151" s="71" t="n">
        <v>40000</v>
      </c>
      <c r="AH151" s="71" t="n">
        <v>40000</v>
      </c>
      <c r="AI151" s="71" t="n">
        <v>40000</v>
      </c>
      <c r="AJ151" s="71" t="n">
        <v>40000</v>
      </c>
      <c r="AK151" s="71" t="n">
        <v>40000</v>
      </c>
      <c r="AL151" s="71" t="n">
        <v>40000</v>
      </c>
      <c r="AM151" s="71" t="n">
        <v>40000</v>
      </c>
      <c r="AN151" s="71" t="n">
        <v>40000</v>
      </c>
      <c r="AO151" s="71" t="n">
        <v>40000</v>
      </c>
      <c r="AP151" s="71" t="n">
        <v>40000</v>
      </c>
      <c r="AQ151" s="71" t="n">
        <v>40000</v>
      </c>
      <c r="AR151" s="71" t="n">
        <v>40000</v>
      </c>
      <c r="AS151" s="71" t="n">
        <v>40000</v>
      </c>
      <c r="AU151" s="71" t="n">
        <v>40000</v>
      </c>
      <c r="AV151" s="71" t="n">
        <v>40000</v>
      </c>
      <c r="AW151" s="71" t="n">
        <v>40000</v>
      </c>
      <c r="AX151" s="71" t="n">
        <v>40000</v>
      </c>
      <c r="AY151" s="71" t="n">
        <v>40000</v>
      </c>
      <c r="AZ151" s="71" t="n">
        <v>40000</v>
      </c>
      <c r="BA151" s="71" t="n">
        <v>40000</v>
      </c>
      <c r="BB151" s="71" t="n">
        <v>40000</v>
      </c>
      <c r="BC151" s="71" t="n">
        <v>40000</v>
      </c>
      <c r="BD151" s="71" t="n">
        <v>40000</v>
      </c>
      <c r="BE151" s="71" t="n">
        <v>40000</v>
      </c>
      <c r="BF151" s="71" t="n">
        <v>40000</v>
      </c>
      <c r="BG151" s="71" t="n">
        <v>40000</v>
      </c>
      <c r="BH151" s="71" t="n">
        <v>40000</v>
      </c>
      <c r="BI151" s="71" t="n">
        <v>40000</v>
      </c>
      <c r="BJ151" s="71" t="n">
        <v>40000</v>
      </c>
      <c r="BK151" s="71" t="n">
        <v>40000</v>
      </c>
      <c r="BL151" s="71" t="n">
        <v>40000</v>
      </c>
      <c r="BM151" s="71" t="n">
        <v>40000</v>
      </c>
    </row>
    <row r="152" customFormat="false" ht="12.75" hidden="false" customHeight="false" outlineLevel="0" collapsed="false">
      <c r="A152" s="71" t="s">
        <v>204</v>
      </c>
      <c r="G152" s="71"/>
      <c r="H152" s="71"/>
      <c r="I152" s="71"/>
      <c r="J152" s="79" t="n">
        <v>109300</v>
      </c>
      <c r="K152" s="79" t="n">
        <f aca="false">J152-K156</f>
        <v>109851.612903226</v>
      </c>
      <c r="L152" s="79" t="n">
        <f aca="false">K152-L156</f>
        <v>110964.516129032</v>
      </c>
      <c r="M152" s="79" t="n">
        <f aca="false">L152-M156</f>
        <v>111335.483870968</v>
      </c>
      <c r="N152" s="79" t="n">
        <f aca="false">M152-N156</f>
        <v>111706.451612903</v>
      </c>
      <c r="O152" s="79" t="n">
        <f aca="false">N152-O156</f>
        <v>112077.419354839</v>
      </c>
      <c r="P152" s="79" t="n">
        <f aca="false">O152-P156</f>
        <v>112448.387096774</v>
      </c>
      <c r="Q152" s="79" t="n">
        <f aca="false">P152-Q156</f>
        <v>113561.290322581</v>
      </c>
      <c r="R152" s="79" t="n">
        <f aca="false">Q152-R156</f>
        <v>106232.258064516</v>
      </c>
      <c r="S152" s="79" t="n">
        <f aca="false">R152-S156</f>
        <v>106603.225806452</v>
      </c>
      <c r="T152" s="79" t="n">
        <f aca="false">S152-T156</f>
        <v>106974.193548387</v>
      </c>
      <c r="U152" s="79" t="n">
        <f aca="false">T152-U156</f>
        <v>100245.161290323</v>
      </c>
      <c r="V152" s="79" t="n">
        <f aca="false">U152-V156</f>
        <v>101358.064516129</v>
      </c>
      <c r="W152" s="79" t="n">
        <f aca="false">V152-W156</f>
        <v>101729.032258065</v>
      </c>
      <c r="Y152" s="79" t="n">
        <f aca="false">W152-Y156</f>
        <v>102100</v>
      </c>
      <c r="Z152" s="79" t="n">
        <f aca="false">Y152-Z156</f>
        <v>82666.6666666667</v>
      </c>
      <c r="AA152" s="79" t="n">
        <f aca="false">Z152-AA156</f>
        <v>83233.3333333333</v>
      </c>
      <c r="AB152" s="79" t="n">
        <f aca="false">AA152-AB156</f>
        <v>84933.3333333333</v>
      </c>
      <c r="AC152" s="79" t="n">
        <f aca="false">AB152-AC156</f>
        <v>85500</v>
      </c>
      <c r="AD152" s="79" t="n">
        <f aca="false">AC152-AD156</f>
        <v>86066.6666666667</v>
      </c>
      <c r="AE152" s="79" t="n">
        <f aca="false">AD152-AE156</f>
        <v>86633.3333333333</v>
      </c>
      <c r="AF152" s="79" t="n">
        <f aca="false">AE152-AF156</f>
        <v>87200</v>
      </c>
      <c r="AG152" s="79" t="n">
        <f aca="false">AF152-AG156</f>
        <v>87888</v>
      </c>
      <c r="AH152" s="79" t="n">
        <f aca="false">AG152-AH156</f>
        <v>88454.6666666667</v>
      </c>
      <c r="AI152" s="79" t="n">
        <f aca="false">AH152-AI156</f>
        <v>89021.3333333333</v>
      </c>
      <c r="AJ152" s="79" t="n">
        <f aca="false">AI152-AJ156</f>
        <v>89588</v>
      </c>
      <c r="AK152" s="79" t="n">
        <f aca="false">AJ152-AK156</f>
        <v>90154.6666666667</v>
      </c>
      <c r="AL152" s="79" t="n">
        <f aca="false">AK152-AL156</f>
        <v>91854.6666666667</v>
      </c>
      <c r="AM152" s="79" t="n">
        <f aca="false">AL152-AM156</f>
        <v>92421.3333333333</v>
      </c>
      <c r="AN152" s="79" t="n">
        <f aca="false">AM152-AN156</f>
        <v>92988</v>
      </c>
      <c r="AO152" s="79" t="n">
        <f aca="false">AN152-AO156</f>
        <v>88933.3333333333</v>
      </c>
      <c r="AP152" s="79" t="n">
        <f aca="false">AO152-AP156</f>
        <v>90633.3333333333</v>
      </c>
      <c r="AQ152" s="79" t="n">
        <f aca="false">AP152-AQ156</f>
        <v>85900</v>
      </c>
      <c r="AR152" s="79" t="n">
        <f aca="false">AQ152-AR156</f>
        <v>86466.6666666667</v>
      </c>
      <c r="AS152" s="79" t="n">
        <f aca="false">AR152-AS156</f>
        <v>87033.3333333333</v>
      </c>
      <c r="AU152" s="86" t="n">
        <f aca="false">AS152-AU156</f>
        <v>87600</v>
      </c>
      <c r="AV152" s="86" t="n">
        <f aca="false">AU152-AV156</f>
        <v>89603.2258064516</v>
      </c>
      <c r="AW152" s="86" t="n">
        <f aca="false">AV152-AW156</f>
        <v>90270.9677419355</v>
      </c>
      <c r="AX152" s="86" t="n">
        <f aca="false">AW152-AX156</f>
        <v>90938.7096774194</v>
      </c>
      <c r="AY152" s="86" t="n">
        <f aca="false">AX152-AY156</f>
        <v>91606.4516129032</v>
      </c>
      <c r="AZ152" s="86" t="n">
        <f aca="false">AY152-AZ156</f>
        <v>92274.1935483871</v>
      </c>
      <c r="BA152" s="86" t="n">
        <f aca="false">AZ152-BA156</f>
        <v>94277.4193548387</v>
      </c>
      <c r="BB152" s="86" t="n">
        <f aca="false">BA152-BB156</f>
        <v>94945.1612903226</v>
      </c>
      <c r="BC152" s="86" t="n">
        <f aca="false">BB152-BC156</f>
        <v>95612.9032258065</v>
      </c>
      <c r="BD152" s="86" t="n">
        <f aca="false">BC152-BD156</f>
        <v>96280.6451612903</v>
      </c>
      <c r="BE152" s="86" t="n">
        <f aca="false">BD152-BE156</f>
        <v>96948.3870967742</v>
      </c>
      <c r="BF152" s="86" t="n">
        <f aca="false">BE152-BF156</f>
        <v>98951.6129032258</v>
      </c>
      <c r="BG152" s="86" t="n">
        <f aca="false">BF152-BG156</f>
        <v>99619.3548387097</v>
      </c>
      <c r="BH152" s="86" t="n">
        <f aca="false">BG152-BH156</f>
        <v>100287.096774194</v>
      </c>
      <c r="BI152" s="86" t="n">
        <f aca="false">BH152-BI156</f>
        <v>100954.838709677</v>
      </c>
      <c r="BJ152" s="86" t="n">
        <f aca="false">BI152-BJ156</f>
        <v>94422.5806451613</v>
      </c>
      <c r="BK152" s="86" t="n">
        <f aca="false">BJ152-BK156</f>
        <v>96425.8064516129</v>
      </c>
      <c r="BL152" s="86" t="n">
        <f aca="false">BK152-BL156</f>
        <v>97761.2903225806</v>
      </c>
      <c r="BM152" s="86" t="n">
        <f aca="false">BL152-BM156</f>
        <v>88629.0322580645</v>
      </c>
    </row>
    <row r="153" customFormat="false" ht="12.75" hidden="false" customHeight="false" outlineLevel="0" collapsed="false">
      <c r="A153" s="71" t="s">
        <v>205</v>
      </c>
      <c r="G153" s="71"/>
      <c r="H153" s="71"/>
      <c r="I153" s="71"/>
      <c r="J153" s="71" t="n">
        <f aca="false">SUM(J151:J152)</f>
        <v>129300</v>
      </c>
      <c r="K153" s="71" t="n">
        <f aca="false">SUM(K151:K152)</f>
        <v>129851.612903226</v>
      </c>
      <c r="L153" s="71" t="n">
        <f aca="false">SUM(L151:L152)</f>
        <v>130964.516129032</v>
      </c>
      <c r="M153" s="71" t="n">
        <f aca="false">SUM(M151:M152)</f>
        <v>131335.483870968</v>
      </c>
      <c r="N153" s="71" t="n">
        <f aca="false">SUM(N151:N152)</f>
        <v>131706.451612903</v>
      </c>
      <c r="O153" s="71" t="n">
        <f aca="false">SUM(O151:O152)</f>
        <v>132077.419354839</v>
      </c>
      <c r="P153" s="71" t="n">
        <f aca="false">SUM(P151:P152)</f>
        <v>132448.387096774</v>
      </c>
      <c r="Q153" s="71" t="n">
        <f aca="false">SUM(Q151:Q152)</f>
        <v>133561.290322581</v>
      </c>
      <c r="R153" s="71" t="n">
        <f aca="false">SUM(R151:R152)</f>
        <v>126232.258064516</v>
      </c>
      <c r="S153" s="71" t="n">
        <f aca="false">SUM(S151:S152)</f>
        <v>126603.225806452</v>
      </c>
      <c r="T153" s="71" t="n">
        <f aca="false">SUM(T151:T152)</f>
        <v>126974.193548387</v>
      </c>
      <c r="U153" s="71" t="n">
        <f aca="false">SUM(U151:U152)</f>
        <v>120245.161290323</v>
      </c>
      <c r="V153" s="71" t="n">
        <f aca="false">SUM(V151:V152)</f>
        <v>121358.064516129</v>
      </c>
      <c r="W153" s="71" t="n">
        <f aca="false">SUM(W151:W152)</f>
        <v>121729.032258065</v>
      </c>
      <c r="Y153" s="71" t="n">
        <f aca="false">SUM(Y151:Y152)</f>
        <v>142100</v>
      </c>
      <c r="Z153" s="71" t="n">
        <f aca="false">SUM(Z151:Z152)</f>
        <v>122666.666666667</v>
      </c>
      <c r="AA153" s="71" t="n">
        <f aca="false">SUM(AA151:AA152)</f>
        <v>123233.333333333</v>
      </c>
      <c r="AB153" s="71" t="n">
        <f aca="false">SUM(AB151:AB152)</f>
        <v>124933.333333333</v>
      </c>
      <c r="AC153" s="71" t="n">
        <f aca="false">SUM(AC151:AC152)</f>
        <v>125500</v>
      </c>
      <c r="AD153" s="71" t="n">
        <f aca="false">SUM(AD151:AD152)</f>
        <v>126066.666666667</v>
      </c>
      <c r="AE153" s="71" t="n">
        <f aca="false">SUM(AE151:AE152)</f>
        <v>126633.333333333</v>
      </c>
      <c r="AF153" s="71" t="n">
        <f aca="false">SUM(AF151:AF152)</f>
        <v>127200</v>
      </c>
      <c r="AG153" s="71" t="n">
        <f aca="false">SUM(AG151:AG152)</f>
        <v>127888</v>
      </c>
      <c r="AH153" s="71" t="n">
        <f aca="false">SUM(AH151:AH152)</f>
        <v>128454.666666667</v>
      </c>
      <c r="AI153" s="71" t="n">
        <f aca="false">SUM(AI151:AI152)</f>
        <v>129021.333333333</v>
      </c>
      <c r="AJ153" s="71" t="n">
        <f aca="false">SUM(AJ151:AJ152)</f>
        <v>129588</v>
      </c>
      <c r="AK153" s="71" t="n">
        <f aca="false">SUM(AK151:AK152)</f>
        <v>130154.666666667</v>
      </c>
      <c r="AL153" s="71" t="n">
        <f aca="false">SUM(AL151:AL152)</f>
        <v>131854.666666667</v>
      </c>
      <c r="AM153" s="71" t="n">
        <f aca="false">SUM(AM151:AM152)</f>
        <v>132421.333333333</v>
      </c>
      <c r="AN153" s="71" t="n">
        <f aca="false">SUM(AN151:AN152)</f>
        <v>132988</v>
      </c>
      <c r="AO153" s="71" t="n">
        <f aca="false">SUM(AO151:AO152)</f>
        <v>128933.333333333</v>
      </c>
      <c r="AP153" s="71" t="n">
        <f aca="false">SUM(AP151:AP152)</f>
        <v>130633.333333333</v>
      </c>
      <c r="AQ153" s="71" t="n">
        <f aca="false">SUM(AQ151:AQ152)</f>
        <v>125900</v>
      </c>
      <c r="AR153" s="71" t="n">
        <f aca="false">SUM(AR151:AR152)</f>
        <v>126466.666666667</v>
      </c>
      <c r="AS153" s="71" t="n">
        <f aca="false">SUM(AS151:AS152)</f>
        <v>127033.333333333</v>
      </c>
      <c r="AU153" s="71" t="n">
        <f aca="false">SUM(AU151:AU152)</f>
        <v>127600</v>
      </c>
      <c r="AV153" s="71" t="n">
        <f aca="false">SUM(AV151:AV152)</f>
        <v>129603.225806452</v>
      </c>
      <c r="AW153" s="71" t="n">
        <f aca="false">SUM(AW151:AW152)</f>
        <v>130270.967741935</v>
      </c>
      <c r="AX153" s="71" t="n">
        <f aca="false">SUM(AX151:AX152)</f>
        <v>130938.709677419</v>
      </c>
      <c r="AY153" s="71" t="n">
        <f aca="false">SUM(AY151:AY152)</f>
        <v>131606.451612903</v>
      </c>
      <c r="AZ153" s="71" t="n">
        <f aca="false">SUM(AZ151:AZ152)</f>
        <v>132274.193548387</v>
      </c>
      <c r="BA153" s="71" t="n">
        <f aca="false">SUM(BA151:BA152)</f>
        <v>134277.419354839</v>
      </c>
      <c r="BB153" s="71" t="n">
        <f aca="false">SUM(BB151:BB152)</f>
        <v>134945.161290323</v>
      </c>
      <c r="BC153" s="71" t="n">
        <f aca="false">SUM(BC151:BC152)</f>
        <v>135612.903225806</v>
      </c>
      <c r="BD153" s="71" t="n">
        <f aca="false">SUM(BD151:BD152)</f>
        <v>136280.64516129</v>
      </c>
      <c r="BE153" s="71" t="n">
        <f aca="false">SUM(BE151:BE152)</f>
        <v>136948.387096774</v>
      </c>
      <c r="BF153" s="71" t="n">
        <f aca="false">SUM(BF151:BF152)</f>
        <v>138951.612903226</v>
      </c>
      <c r="BG153" s="71" t="n">
        <f aca="false">SUM(BG151:BG152)</f>
        <v>139619.35483871</v>
      </c>
      <c r="BH153" s="71" t="n">
        <f aca="false">SUM(BH151:BH152)</f>
        <v>140287.096774194</v>
      </c>
      <c r="BI153" s="71" t="n">
        <f aca="false">SUM(BI151:BI152)</f>
        <v>140954.838709677</v>
      </c>
      <c r="BJ153" s="71" t="n">
        <f aca="false">SUM(BJ151:BJ152)</f>
        <v>134422.580645161</v>
      </c>
      <c r="BK153" s="71" t="n">
        <f aca="false">SUM(BK151:BK152)</f>
        <v>136425.806451613</v>
      </c>
      <c r="BL153" s="71" t="n">
        <f aca="false">SUM(BL151:BL152)</f>
        <v>137761.290322581</v>
      </c>
      <c r="BM153" s="71" t="n">
        <f aca="false">SUM(BM151:BM152)</f>
        <v>128629.032258065</v>
      </c>
    </row>
    <row r="154" customFormat="false" ht="12.75" hidden="false" customHeight="false" outlineLevel="0" collapsed="false">
      <c r="G154" s="80"/>
      <c r="H154" s="80"/>
      <c r="I154" s="80"/>
    </row>
    <row r="155" customFormat="false" ht="12.75" hidden="false" customHeight="false" outlineLevel="0" collapsed="false">
      <c r="A155" s="71" t="s">
        <v>206</v>
      </c>
      <c r="B155" s="71"/>
      <c r="C155" s="71"/>
      <c r="D155" s="71"/>
      <c r="E155" s="71"/>
      <c r="F155" s="71"/>
      <c r="G155" s="71"/>
      <c r="H155" s="71"/>
      <c r="I155" s="71"/>
      <c r="J155" s="71" t="n">
        <f aca="false">J149+J153</f>
        <v>-551.612903225803</v>
      </c>
      <c r="K155" s="71" t="n">
        <f aca="false">K149+K153</f>
        <v>-1112.90322580645</v>
      </c>
      <c r="L155" s="71" t="n">
        <f aca="false">L149+L153</f>
        <v>-370.96774193547</v>
      </c>
      <c r="M155" s="71" t="n">
        <f aca="false">M149+M153</f>
        <v>-370.967741935485</v>
      </c>
      <c r="N155" s="71" t="n">
        <f aca="false">N149+N153</f>
        <v>-370.967741935485</v>
      </c>
      <c r="O155" s="71" t="n">
        <f aca="false">O149+O153</f>
        <v>-370.967741935485</v>
      </c>
      <c r="P155" s="71" t="n">
        <f aca="false">P149+P153</f>
        <v>-1112.90322580645</v>
      </c>
      <c r="Q155" s="71" t="n">
        <f aca="false">Q149+Q153</f>
        <v>7329.03225806452</v>
      </c>
      <c r="R155" s="71" t="n">
        <f aca="false">R149+R153</f>
        <v>-370.967741935485</v>
      </c>
      <c r="S155" s="71" t="n">
        <f aca="false">S149+S153</f>
        <v>-370.967741935485</v>
      </c>
      <c r="T155" s="71" t="n">
        <f aca="false">T149+T153</f>
        <v>6729.03225806452</v>
      </c>
      <c r="U155" s="71" t="n">
        <f aca="false">U149+U153</f>
        <v>-1112.90322580645</v>
      </c>
      <c r="V155" s="71" t="n">
        <f aca="false">V149+V153</f>
        <v>-370.967741935485</v>
      </c>
      <c r="W155" s="71" t="n">
        <f aca="false">W149+W153</f>
        <v>-370.967741935485</v>
      </c>
      <c r="X155" s="71"/>
      <c r="Y155" s="71" t="n">
        <f aca="false">Y149+Y153</f>
        <v>19433.3333333333</v>
      </c>
      <c r="Z155" s="71" t="n">
        <f aca="false">Z149+Z153</f>
        <v>-566.666666666657</v>
      </c>
      <c r="AA155" s="71" t="n">
        <f aca="false">AA149+AA153</f>
        <v>-1700</v>
      </c>
      <c r="AB155" s="71" t="n">
        <f aca="false">AB149+AB153</f>
        <v>-566.666666666672</v>
      </c>
      <c r="AC155" s="71" t="n">
        <f aca="false">AC149+AC153</f>
        <v>-566.666666666672</v>
      </c>
      <c r="AD155" s="71" t="n">
        <f aca="false">AD149+AD153</f>
        <v>-566.666666666657</v>
      </c>
      <c r="AE155" s="71" t="n">
        <f aca="false">AE149+AE153</f>
        <v>-566.666666666672</v>
      </c>
      <c r="AF155" s="71" t="n">
        <f aca="false">AF149+AF153</f>
        <v>-688</v>
      </c>
      <c r="AG155" s="71" t="n">
        <f aca="false">AG149+AG153</f>
        <v>-566.666666666672</v>
      </c>
      <c r="AH155" s="71" t="n">
        <f aca="false">AH149+AH153</f>
        <v>-566.666666666657</v>
      </c>
      <c r="AI155" s="71" t="n">
        <f aca="false">AI149+AI153</f>
        <v>-566.666666666672</v>
      </c>
      <c r="AJ155" s="71" t="n">
        <f aca="false">AJ149+AJ153</f>
        <v>-566.666666666672</v>
      </c>
      <c r="AK155" s="71" t="n">
        <f aca="false">AK149+AK153</f>
        <v>-1699.99999999999</v>
      </c>
      <c r="AL155" s="71" t="n">
        <f aca="false">AL149+AL153</f>
        <v>-566.666666666686</v>
      </c>
      <c r="AM155" s="71" t="n">
        <f aca="false">AM149+AM153</f>
        <v>-566.666666666657</v>
      </c>
      <c r="AN155" s="71" t="n">
        <f aca="false">AN149+AN153</f>
        <v>4054.66666666667</v>
      </c>
      <c r="AO155" s="71" t="n">
        <f aca="false">AO149+AO153</f>
        <v>-1700</v>
      </c>
      <c r="AP155" s="71" t="n">
        <f aca="false">AP149+AP153</f>
        <v>4733.33333333333</v>
      </c>
      <c r="AQ155" s="71" t="n">
        <f aca="false">AQ149+AQ153</f>
        <v>-566.666666666672</v>
      </c>
      <c r="AR155" s="71" t="n">
        <f aca="false">AR149+AR153</f>
        <v>-566.666666666657</v>
      </c>
      <c r="AS155" s="71" t="n">
        <f aca="false">AS149+AS153</f>
        <v>-566.666666666672</v>
      </c>
      <c r="AT155" s="71"/>
      <c r="AU155" s="71" t="n">
        <f aca="false">AU149+AU153</f>
        <v>-2003.22580645161</v>
      </c>
      <c r="AV155" s="71" t="n">
        <f aca="false">AV149+AV153</f>
        <v>-667.741935483879</v>
      </c>
      <c r="AW155" s="71" t="n">
        <f aca="false">AW149+AW153</f>
        <v>-667.741935483864</v>
      </c>
      <c r="AX155" s="71" t="n">
        <f aca="false">AX149+AX153</f>
        <v>-667.741935483864</v>
      </c>
      <c r="AY155" s="71" t="n">
        <f aca="false">AY149+AY153</f>
        <v>-667.741935483879</v>
      </c>
      <c r="AZ155" s="71" t="n">
        <f aca="false">AZ149+AZ153</f>
        <v>-2003.22580645161</v>
      </c>
      <c r="BA155" s="71" t="n">
        <f aca="false">BA149+BA153</f>
        <v>-667.741935483879</v>
      </c>
      <c r="BB155" s="71" t="n">
        <f aca="false">BB149+BB153</f>
        <v>-667.741935483879</v>
      </c>
      <c r="BC155" s="71" t="n">
        <f aca="false">BC149+BC153</f>
        <v>-667.741935483879</v>
      </c>
      <c r="BD155" s="71" t="n">
        <f aca="false">BD149+BD153</f>
        <v>-667.741935483849</v>
      </c>
      <c r="BE155" s="71" t="n">
        <f aca="false">BE149+BE153</f>
        <v>-2003.22580645164</v>
      </c>
      <c r="BF155" s="71" t="n">
        <f aca="false">BF149+BF153</f>
        <v>-667.741935483849</v>
      </c>
      <c r="BG155" s="71" t="n">
        <f aca="false">BG149+BG153</f>
        <v>-667.741935483879</v>
      </c>
      <c r="BH155" s="71" t="n">
        <f aca="false">BH149+BH153</f>
        <v>-667.741935483879</v>
      </c>
      <c r="BI155" s="71" t="n">
        <f aca="false">BI149+BI153</f>
        <v>6532.25806451612</v>
      </c>
      <c r="BJ155" s="71" t="n">
        <f aca="false">BJ149+BJ153</f>
        <v>-2003.22580645161</v>
      </c>
      <c r="BK155" s="71" t="n">
        <f aca="false">BK149+BK153</f>
        <v>-1335.48387096773</v>
      </c>
      <c r="BL155" s="71" t="n">
        <f aca="false">BL149+BL153</f>
        <v>9132.25806451612</v>
      </c>
      <c r="BM155" s="71" t="n">
        <f aca="false">BM149+BM153</f>
        <v>-2670.96774193549</v>
      </c>
      <c r="BN155" s="71"/>
    </row>
    <row r="156" customFormat="false" ht="12.75" hidden="false" customHeight="false" outlineLevel="0" collapsed="false">
      <c r="A156" s="71" t="s">
        <v>207</v>
      </c>
      <c r="B156" s="71"/>
      <c r="C156" s="71"/>
      <c r="D156" s="71"/>
      <c r="E156" s="71"/>
      <c r="F156" s="71"/>
      <c r="G156" s="71"/>
      <c r="H156" s="71"/>
      <c r="I156" s="71"/>
      <c r="J156" s="71" t="n">
        <v>0</v>
      </c>
      <c r="K156" s="71" t="n">
        <f aca="false">+J155</f>
        <v>-551.612903225803</v>
      </c>
      <c r="L156" s="71" t="n">
        <f aca="false">+K155</f>
        <v>-1112.90322580645</v>
      </c>
      <c r="M156" s="71" t="n">
        <f aca="false">+L155</f>
        <v>-370.96774193547</v>
      </c>
      <c r="N156" s="71" t="n">
        <f aca="false">+M155</f>
        <v>-370.967741935485</v>
      </c>
      <c r="O156" s="71" t="n">
        <f aca="false">+N155</f>
        <v>-370.967741935485</v>
      </c>
      <c r="P156" s="71" t="n">
        <f aca="false">+O155</f>
        <v>-370.967741935485</v>
      </c>
      <c r="Q156" s="71" t="n">
        <f aca="false">+P155</f>
        <v>-1112.90322580645</v>
      </c>
      <c r="R156" s="71" t="n">
        <f aca="false">+Q155</f>
        <v>7329.03225806452</v>
      </c>
      <c r="S156" s="71" t="n">
        <f aca="false">+R155</f>
        <v>-370.967741935485</v>
      </c>
      <c r="T156" s="71" t="n">
        <f aca="false">+S155</f>
        <v>-370.967741935485</v>
      </c>
      <c r="U156" s="71" t="n">
        <f aca="false">+T155</f>
        <v>6729.03225806452</v>
      </c>
      <c r="V156" s="71" t="n">
        <f aca="false">+U155</f>
        <v>-1112.90322580645</v>
      </c>
      <c r="W156" s="71" t="n">
        <f aca="false">+V155</f>
        <v>-370.967741935485</v>
      </c>
      <c r="X156" s="71"/>
      <c r="Y156" s="71" t="n">
        <f aca="false">+W155</f>
        <v>-370.967741935485</v>
      </c>
      <c r="Z156" s="71" t="n">
        <f aca="false">+Y155</f>
        <v>19433.3333333333</v>
      </c>
      <c r="AA156" s="71" t="n">
        <f aca="false">+Z155</f>
        <v>-566.666666666657</v>
      </c>
      <c r="AB156" s="71" t="n">
        <f aca="false">+AA155</f>
        <v>-1700</v>
      </c>
      <c r="AC156" s="71" t="n">
        <f aca="false">+AB155</f>
        <v>-566.666666666672</v>
      </c>
      <c r="AD156" s="71" t="n">
        <f aca="false">+AC155</f>
        <v>-566.666666666672</v>
      </c>
      <c r="AE156" s="71" t="n">
        <f aca="false">+AD155</f>
        <v>-566.666666666657</v>
      </c>
      <c r="AF156" s="71" t="n">
        <f aca="false">+AE155</f>
        <v>-566.666666666672</v>
      </c>
      <c r="AG156" s="71" t="n">
        <f aca="false">+AF155</f>
        <v>-688</v>
      </c>
      <c r="AH156" s="71" t="n">
        <f aca="false">+AG155</f>
        <v>-566.666666666672</v>
      </c>
      <c r="AI156" s="71" t="n">
        <f aca="false">+AH155</f>
        <v>-566.666666666657</v>
      </c>
      <c r="AJ156" s="71" t="n">
        <f aca="false">+AI155</f>
        <v>-566.666666666672</v>
      </c>
      <c r="AK156" s="71" t="n">
        <f aca="false">+AJ155</f>
        <v>-566.666666666672</v>
      </c>
      <c r="AL156" s="71" t="n">
        <f aca="false">+AK155</f>
        <v>-1699.99999999999</v>
      </c>
      <c r="AM156" s="71" t="n">
        <f aca="false">+AL155</f>
        <v>-566.666666666686</v>
      </c>
      <c r="AN156" s="71" t="n">
        <f aca="false">+AM155</f>
        <v>-566.666666666657</v>
      </c>
      <c r="AO156" s="71" t="n">
        <f aca="false">+AN155</f>
        <v>4054.66666666667</v>
      </c>
      <c r="AP156" s="71" t="n">
        <f aca="false">+AO155</f>
        <v>-1700</v>
      </c>
      <c r="AQ156" s="71" t="n">
        <f aca="false">+AP155</f>
        <v>4733.33333333333</v>
      </c>
      <c r="AR156" s="71" t="n">
        <f aca="false">+AQ155</f>
        <v>-566.666666666672</v>
      </c>
      <c r="AS156" s="71" t="n">
        <f aca="false">+AR155</f>
        <v>-566.666666666657</v>
      </c>
      <c r="AT156" s="71"/>
      <c r="AU156" s="71" t="n">
        <f aca="false">+AS155</f>
        <v>-566.666666666672</v>
      </c>
      <c r="AV156" s="71" t="n">
        <f aca="false">+AU155</f>
        <v>-2003.22580645161</v>
      </c>
      <c r="AW156" s="71" t="n">
        <f aca="false">+AV155</f>
        <v>-667.741935483879</v>
      </c>
      <c r="AX156" s="71" t="n">
        <f aca="false">+AW155</f>
        <v>-667.741935483864</v>
      </c>
      <c r="AY156" s="71" t="n">
        <f aca="false">+AX155</f>
        <v>-667.741935483864</v>
      </c>
      <c r="AZ156" s="71" t="n">
        <f aca="false">+AY155</f>
        <v>-667.741935483879</v>
      </c>
      <c r="BA156" s="71" t="n">
        <f aca="false">+AZ155</f>
        <v>-2003.22580645161</v>
      </c>
      <c r="BB156" s="71" t="n">
        <f aca="false">+BA155</f>
        <v>-667.741935483879</v>
      </c>
      <c r="BC156" s="71" t="n">
        <f aca="false">+BB155</f>
        <v>-667.741935483879</v>
      </c>
      <c r="BD156" s="71" t="n">
        <f aca="false">+BC155</f>
        <v>-667.741935483879</v>
      </c>
      <c r="BE156" s="71" t="n">
        <f aca="false">+BD155</f>
        <v>-667.741935483849</v>
      </c>
      <c r="BF156" s="71" t="n">
        <f aca="false">+BE155</f>
        <v>-2003.22580645164</v>
      </c>
      <c r="BG156" s="71" t="n">
        <f aca="false">+BF155</f>
        <v>-667.741935483849</v>
      </c>
      <c r="BH156" s="71" t="n">
        <f aca="false">+BG155</f>
        <v>-667.741935483879</v>
      </c>
      <c r="BI156" s="71" t="n">
        <f aca="false">+BH155</f>
        <v>-667.741935483879</v>
      </c>
      <c r="BJ156" s="71" t="n">
        <f aca="false">+BI155</f>
        <v>6532.25806451612</v>
      </c>
      <c r="BK156" s="71" t="n">
        <f aca="false">+BJ155</f>
        <v>-2003.22580645161</v>
      </c>
      <c r="BL156" s="71" t="n">
        <f aca="false">+BK155</f>
        <v>-1335.48387096773</v>
      </c>
      <c r="BM156" s="71" t="n">
        <f aca="false">+BL155</f>
        <v>9132.25806451612</v>
      </c>
      <c r="BN156" s="71"/>
    </row>
    <row r="157" customFormat="false" ht="12.75" hidden="false" customHeight="false" outlineLevel="0" collapsed="false">
      <c r="A157" s="71" t="s">
        <v>208</v>
      </c>
      <c r="B157" s="71"/>
      <c r="C157" s="71"/>
      <c r="D157" s="71"/>
      <c r="E157" s="71"/>
      <c r="F157" s="71"/>
      <c r="G157" s="71"/>
      <c r="H157" s="71"/>
      <c r="I157" s="71"/>
      <c r="J157" s="71"/>
      <c r="K157" s="71" t="n">
        <f aca="false">J157+K156</f>
        <v>-551.612903225803</v>
      </c>
      <c r="L157" s="71" t="n">
        <f aca="false">K157+L156</f>
        <v>-1664.51612903226</v>
      </c>
      <c r="M157" s="71" t="n">
        <f aca="false">L157+M156</f>
        <v>-2035.48387096773</v>
      </c>
      <c r="N157" s="71" t="n">
        <f aca="false">M157+N156</f>
        <v>-2406.45161290321</v>
      </c>
      <c r="O157" s="71" t="n">
        <f aca="false">N157+O156</f>
        <v>-2777.4193548387</v>
      </c>
      <c r="P157" s="71" t="n">
        <f aca="false">O157+P156</f>
        <v>-3148.38709677418</v>
      </c>
      <c r="Q157" s="71" t="n">
        <f aca="false">P157+Q156</f>
        <v>-4261.29032258064</v>
      </c>
      <c r="R157" s="71" t="n">
        <f aca="false">Q157+R156</f>
        <v>3067.74193548388</v>
      </c>
      <c r="S157" s="71" t="n">
        <f aca="false">R157+S156</f>
        <v>2696.77419354839</v>
      </c>
      <c r="T157" s="71" t="n">
        <f aca="false">S157+T156</f>
        <v>2325.80645161291</v>
      </c>
      <c r="U157" s="71" t="n">
        <f aca="false">T157+U156</f>
        <v>9054.83870967742</v>
      </c>
      <c r="V157" s="71" t="n">
        <f aca="false">U157+V156</f>
        <v>7941.93548387097</v>
      </c>
      <c r="W157" s="71" t="n">
        <f aca="false">V157+W156</f>
        <v>7570.96774193549</v>
      </c>
      <c r="X157" s="71"/>
      <c r="Y157" s="71" t="n">
        <f aca="false">W157+Y156</f>
        <v>7200</v>
      </c>
      <c r="Z157" s="71" t="n">
        <f aca="false">+Y157+Z156</f>
        <v>26633.3333333333</v>
      </c>
      <c r="AA157" s="71" t="n">
        <f aca="false">+Z157+AA156</f>
        <v>26066.6666666667</v>
      </c>
      <c r="AB157" s="71" t="n">
        <f aca="false">+AA157+AB156</f>
        <v>24366.6666666667</v>
      </c>
      <c r="AC157" s="71" t="n">
        <f aca="false">+AB157+AC156</f>
        <v>23800</v>
      </c>
      <c r="AD157" s="71" t="n">
        <f aca="false">+AC157+AD156</f>
        <v>23233.3333333333</v>
      </c>
      <c r="AE157" s="71" t="n">
        <f aca="false">+AD157+AE156</f>
        <v>22666.6666666667</v>
      </c>
      <c r="AF157" s="71" t="n">
        <f aca="false">+AE157+AF156</f>
        <v>22100</v>
      </c>
      <c r="AG157" s="71" t="n">
        <f aca="false">+AF157+AG156</f>
        <v>21412</v>
      </c>
      <c r="AH157" s="71" t="n">
        <f aca="false">+AG157+AH156</f>
        <v>20845.3333333333</v>
      </c>
      <c r="AI157" s="71" t="n">
        <f aca="false">+AH157+AI156</f>
        <v>20278.6666666667</v>
      </c>
      <c r="AJ157" s="71" t="n">
        <f aca="false">+AI157+AJ156</f>
        <v>19712</v>
      </c>
      <c r="AK157" s="71" t="n">
        <f aca="false">+AJ157+AK156</f>
        <v>19145.3333333333</v>
      </c>
      <c r="AL157" s="71" t="n">
        <f aca="false">+AK157+AL156</f>
        <v>17445.3333333333</v>
      </c>
      <c r="AM157" s="71" t="n">
        <f aca="false">+AL157+AM156</f>
        <v>16878.6666666667</v>
      </c>
      <c r="AN157" s="71" t="n">
        <f aca="false">+AM157+AN156</f>
        <v>16312</v>
      </c>
      <c r="AO157" s="71" t="n">
        <f aca="false">+AN157+AO156</f>
        <v>20366.6666666667</v>
      </c>
      <c r="AP157" s="71" t="n">
        <f aca="false">+AO157+AP156</f>
        <v>18666.6666666667</v>
      </c>
      <c r="AQ157" s="71" t="n">
        <f aca="false">+AP157+AQ156</f>
        <v>23400</v>
      </c>
      <c r="AR157" s="71" t="n">
        <f aca="false">+AQ157+AR156</f>
        <v>22833.3333333333</v>
      </c>
      <c r="AS157" s="71" t="n">
        <f aca="false">+AR157+AS156</f>
        <v>22266.6666666667</v>
      </c>
      <c r="AT157" s="71"/>
      <c r="AU157" s="71" t="n">
        <f aca="false">+AS157+AU156</f>
        <v>21700</v>
      </c>
      <c r="AV157" s="71" t="n">
        <f aca="false">AU157+AV156</f>
        <v>19696.7741935484</v>
      </c>
      <c r="AW157" s="71" t="n">
        <f aca="false">AV157+AW156</f>
        <v>19029.0322580645</v>
      </c>
      <c r="AX157" s="71" t="n">
        <f aca="false">AW157+AX156</f>
        <v>18361.2903225807</v>
      </c>
      <c r="AY157" s="71" t="n">
        <f aca="false">AX157+AY156</f>
        <v>17693.5483870968</v>
      </c>
      <c r="AZ157" s="71" t="n">
        <f aca="false">AY157+AZ156</f>
        <v>17025.8064516129</v>
      </c>
      <c r="BA157" s="71" t="n">
        <f aca="false">AZ157+BA156</f>
        <v>15022.5806451613</v>
      </c>
      <c r="BB157" s="71" t="n">
        <f aca="false">BA157+BB156</f>
        <v>14354.8387096774</v>
      </c>
      <c r="BC157" s="71" t="n">
        <f aca="false">BB157+BC156</f>
        <v>13687.0967741935</v>
      </c>
      <c r="BD157" s="71" t="n">
        <f aca="false">BC157+BD156</f>
        <v>13019.3548387097</v>
      </c>
      <c r="BE157" s="71" t="n">
        <f aca="false">BD157+BE156</f>
        <v>12351.6129032258</v>
      </c>
      <c r="BF157" s="71" t="n">
        <f aca="false">BE157+BF156</f>
        <v>10348.3870967742</v>
      </c>
      <c r="BG157" s="71" t="n">
        <f aca="false">BF157+BG156</f>
        <v>9680.64516129033</v>
      </c>
      <c r="BH157" s="71" t="n">
        <f aca="false">BG157+BH156</f>
        <v>9012.90322580645</v>
      </c>
      <c r="BI157" s="71" t="n">
        <f aca="false">BH157+BI156</f>
        <v>8345.16129032258</v>
      </c>
      <c r="BJ157" s="71" t="n">
        <f aca="false">BI157+BJ156</f>
        <v>14877.4193548387</v>
      </c>
      <c r="BK157" s="71" t="n">
        <f aca="false">BJ157+BK156</f>
        <v>12874.1935483871</v>
      </c>
      <c r="BL157" s="71" t="n">
        <f aca="false">BK157+BL156</f>
        <v>11538.7096774194</v>
      </c>
      <c r="BM157" s="71" t="n">
        <f aca="false">BL157+BM156</f>
        <v>20670.9677419355</v>
      </c>
      <c r="BN157" s="71"/>
    </row>
    <row r="158" customFormat="false" ht="12.75" hidden="false" customHeight="false" outlineLevel="0" collapsed="false">
      <c r="G158" s="80"/>
      <c r="H158" s="80"/>
      <c r="I158" s="80"/>
    </row>
    <row r="159" customFormat="false" ht="13.5" hidden="false" customHeight="false" outlineLevel="0" collapsed="false">
      <c r="A159" s="71" t="s">
        <v>209</v>
      </c>
      <c r="G159" s="83"/>
      <c r="J159" s="87" t="n">
        <f aca="false">J135+J156</f>
        <v>21564</v>
      </c>
      <c r="K159" s="87" t="n">
        <f aca="false">K135+K157</f>
        <v>22982.3870967742</v>
      </c>
      <c r="L159" s="87" t="n">
        <f aca="false">L135+L157</f>
        <v>21469.4838709677</v>
      </c>
      <c r="M159" s="87" t="n">
        <f aca="false">M135+M157</f>
        <v>21698.5161290323</v>
      </c>
      <c r="N159" s="87" t="n">
        <f aca="false">N135+N157</f>
        <v>21002.5483870968</v>
      </c>
      <c r="O159" s="87" t="n">
        <f aca="false">O135+O157</f>
        <v>18841.5806451613</v>
      </c>
      <c r="P159" s="87" t="n">
        <f aca="false">P135+P157</f>
        <v>6973.61290322582</v>
      </c>
      <c r="Q159" s="87" t="n">
        <f aca="false">Q135+Q157</f>
        <v>5460.70967741936</v>
      </c>
      <c r="R159" s="87" t="n">
        <f aca="false">R135+R157</f>
        <v>12994.7419354839</v>
      </c>
      <c r="S159" s="87" t="n">
        <f aca="false">S135+S157</f>
        <v>1818.77419354839</v>
      </c>
      <c r="T159" s="87" t="n">
        <f aca="false">T135+T157</f>
        <v>1057.80645161291</v>
      </c>
      <c r="U159" s="87" t="n">
        <f aca="false">U135+U157</f>
        <v>8656.83870967742</v>
      </c>
      <c r="V159" s="87" t="n">
        <f aca="false">V135+V157</f>
        <v>5893.93548387097</v>
      </c>
      <c r="W159" s="87" t="n">
        <f aca="false">W135+W157</f>
        <v>6022.96774193549</v>
      </c>
      <c r="Y159" s="87" t="n">
        <f aca="false">Y135+Y157</f>
        <v>3952</v>
      </c>
      <c r="Z159" s="87" t="n">
        <f aca="false">Z135+Z157</f>
        <v>23105.3333333333</v>
      </c>
      <c r="AA159" s="87" t="n">
        <f aca="false">AA135+AA157</f>
        <v>17008.6666666667</v>
      </c>
      <c r="AB159" s="87" t="n">
        <f aca="false">AB135+AB157</f>
        <v>15258.6666666667</v>
      </c>
      <c r="AC159" s="87" t="n">
        <f aca="false">AC135+AC157</f>
        <v>16317</v>
      </c>
      <c r="AD159" s="87" t="n">
        <f aca="false">AD135+AD157</f>
        <v>15550.3333333333</v>
      </c>
      <c r="AE159" s="87" t="n">
        <f aca="false">AE135+AE157</f>
        <v>15628.6666666667</v>
      </c>
      <c r="AF159" s="87" t="n">
        <f aca="false">AF135+AF157</f>
        <v>16495</v>
      </c>
      <c r="AG159" s="87" t="n">
        <f aca="false">AG135+AG157</f>
        <v>15532</v>
      </c>
      <c r="AH159" s="87" t="n">
        <f aca="false">AH135+AH157</f>
        <v>15290.3333333333</v>
      </c>
      <c r="AI159" s="87" t="n">
        <f aca="false">AI135+AI157</f>
        <v>14698.6666666667</v>
      </c>
      <c r="AJ159" s="87" t="n">
        <f aca="false">AJ135+AJ157</f>
        <v>13877</v>
      </c>
      <c r="AK159" s="87" t="n">
        <f aca="false">AK135+AK157</f>
        <v>15755.3333333333</v>
      </c>
      <c r="AL159" s="87" t="n">
        <f aca="false">AL135+AL157</f>
        <v>8862.33333333334</v>
      </c>
      <c r="AM159" s="87" t="n">
        <f aca="false">AM135+AM157</f>
        <v>6520.66666666666</v>
      </c>
      <c r="AN159" s="87" t="n">
        <f aca="false">AN135+AN157</f>
        <v>2649</v>
      </c>
      <c r="AO159" s="87" t="n">
        <f aca="false">AO135+AO157</f>
        <v>660.666666666672</v>
      </c>
      <c r="AP159" s="87" t="n">
        <f aca="false">AP135+AP157</f>
        <v>-1314.33333333333</v>
      </c>
      <c r="AQ159" s="87" t="n">
        <f aca="false">AQ135+AQ157</f>
        <v>4494</v>
      </c>
      <c r="AR159" s="87" t="n">
        <f aca="false">AR135+AR157</f>
        <v>2452.33333333333</v>
      </c>
      <c r="AS159" s="87" t="n">
        <f aca="false">AS135+AS157</f>
        <v>1685.66666666667</v>
      </c>
      <c r="AU159" s="87" t="n">
        <f aca="false">AU135+AU157</f>
        <v>1914</v>
      </c>
      <c r="AV159" s="87" t="n">
        <f aca="false">AV135+AV157</f>
        <v>-464.225806451606</v>
      </c>
      <c r="AW159" s="87" t="n">
        <f aca="false">AW135+AW157</f>
        <v>-1456.96774193548</v>
      </c>
      <c r="AX159" s="87" t="n">
        <f aca="false">AX135+AX157</f>
        <v>-2299.70967741935</v>
      </c>
      <c r="AY159" s="87" t="n">
        <f aca="false">AY135+AY157</f>
        <v>-1602.45161290321</v>
      </c>
      <c r="AZ159" s="87" t="n">
        <f aca="false">AZ135+AZ157</f>
        <v>39304.8064516129</v>
      </c>
      <c r="BA159" s="87" t="n">
        <f aca="false">BA135+BA157</f>
        <v>36926.5806451613</v>
      </c>
      <c r="BB159" s="87" t="n">
        <f aca="false">BB135+BB157</f>
        <v>40133.8387096774</v>
      </c>
      <c r="BC159" s="87" t="n">
        <f aca="false">BC135+BC157</f>
        <v>37991.0967741935</v>
      </c>
      <c r="BD159" s="87" t="n">
        <f aca="false">BD135+BD157</f>
        <v>36988.3548387097</v>
      </c>
      <c r="BE159" s="87" t="n">
        <f aca="false">BE135+BE157</f>
        <v>39415.6129032258</v>
      </c>
      <c r="BF159" s="87" t="n">
        <f aca="false">BF135+BF157</f>
        <v>37037.3870967742</v>
      </c>
      <c r="BG159" s="87" t="n">
        <f aca="false">BG135+BG157</f>
        <v>39744.6451612903</v>
      </c>
      <c r="BH159" s="87" t="n">
        <f aca="false">BH135+BH157</f>
        <v>37691.9032258065</v>
      </c>
      <c r="BI159" s="87" t="n">
        <f aca="false">BI135+BI157</f>
        <v>33689.1612903226</v>
      </c>
      <c r="BJ159" s="87" t="n">
        <f aca="false">BJ135+BJ157</f>
        <v>37041.4193548387</v>
      </c>
      <c r="BK159" s="87" t="n">
        <f aca="false">BK135+BK157</f>
        <v>25168.1935483871</v>
      </c>
      <c r="BL159" s="87" t="n">
        <f aca="false">BL135+BL157</f>
        <v>22382.7096774194</v>
      </c>
      <c r="BM159" s="87" t="n">
        <f aca="false">BM135+BM157</f>
        <v>30204.9677419355</v>
      </c>
    </row>
    <row r="160" customFormat="false" ht="13.5" hidden="false" customHeight="false" outlineLevel="0" collapsed="false">
      <c r="G160" s="83"/>
    </row>
    <row r="161" customFormat="false" ht="12.75" hidden="false" customHeight="false" outlineLevel="0" collapsed="false">
      <c r="G161" s="83"/>
    </row>
    <row r="162" customFormat="false" ht="12.75" hidden="false" customHeight="false" outlineLevel="0" collapsed="false">
      <c r="A162" s="71" t="s">
        <v>210</v>
      </c>
      <c r="B162" s="71" t="n">
        <v>33719</v>
      </c>
      <c r="C162" s="71" t="n">
        <v>33607</v>
      </c>
      <c r="D162" s="71" t="n">
        <v>23919</v>
      </c>
      <c r="E162" s="71" t="n">
        <v>23388</v>
      </c>
      <c r="F162" s="71" t="n">
        <v>22895</v>
      </c>
      <c r="G162" s="71" t="n">
        <v>26141</v>
      </c>
      <c r="H162" s="71" t="n">
        <v>26356</v>
      </c>
      <c r="I162" s="71" t="n">
        <v>25656</v>
      </c>
      <c r="J162" s="71" t="n">
        <v>20016</v>
      </c>
      <c r="K162" s="71" t="n">
        <v>21884.3870967742</v>
      </c>
      <c r="L162" s="71" t="n">
        <v>20371.4838709677</v>
      </c>
      <c r="M162" s="71" t="n">
        <v>20600.5161290323</v>
      </c>
      <c r="N162" s="71" t="n">
        <v>19904.5483870968</v>
      </c>
      <c r="O162" s="71" t="n">
        <v>17743.5806451613</v>
      </c>
      <c r="P162" s="71" t="n">
        <v>6325.61290322582</v>
      </c>
      <c r="Q162" s="71" t="n">
        <v>4812.70967741936</v>
      </c>
      <c r="R162" s="71" t="n">
        <v>12346.7419354839</v>
      </c>
      <c r="S162" s="71" t="n">
        <v>1170.77419354839</v>
      </c>
      <c r="T162" s="71" t="n">
        <v>409.806451612909</v>
      </c>
      <c r="U162" s="71" t="n">
        <v>8458.83870967742</v>
      </c>
      <c r="V162" s="71" t="n">
        <v>5695.93548387097</v>
      </c>
      <c r="W162" s="71" t="n">
        <v>5824.96774193549</v>
      </c>
      <c r="X162" s="71"/>
      <c r="Y162" s="71" t="n">
        <v>3754</v>
      </c>
      <c r="Z162" s="71" t="n">
        <v>22907.3333333333</v>
      </c>
      <c r="AA162" s="71" t="n">
        <v>16810.6666666667</v>
      </c>
      <c r="AB162" s="71" t="n">
        <v>15060.6666666667</v>
      </c>
      <c r="AC162" s="71" t="n">
        <v>16119</v>
      </c>
      <c r="AD162" s="71" t="n">
        <v>15352.3333333333</v>
      </c>
      <c r="AE162" s="71" t="n">
        <v>15430.6666666667</v>
      </c>
      <c r="AF162" s="71" t="n">
        <v>16297</v>
      </c>
      <c r="AG162" s="71" t="n">
        <v>15334</v>
      </c>
      <c r="AH162" s="71" t="n">
        <v>15092.3333333333</v>
      </c>
      <c r="AI162" s="71" t="n">
        <v>14500.6666666667</v>
      </c>
      <c r="AJ162" s="71" t="n">
        <v>13679</v>
      </c>
      <c r="AK162" s="71" t="n">
        <v>15557.3333333333</v>
      </c>
      <c r="AL162" s="71" t="n">
        <v>8664.33333333334</v>
      </c>
      <c r="AM162" s="71" t="n">
        <v>6322.66666666666</v>
      </c>
      <c r="AN162" s="71" t="n">
        <v>2451</v>
      </c>
      <c r="AO162" s="71" t="n">
        <v>462.666666666672</v>
      </c>
      <c r="AP162" s="71" t="n">
        <v>-1512.33333333333</v>
      </c>
      <c r="AQ162" s="71" t="n">
        <v>4296</v>
      </c>
      <c r="AR162" s="71" t="n">
        <v>2254.33333333333</v>
      </c>
      <c r="AS162" s="71" t="n">
        <v>1487.66666666667</v>
      </c>
      <c r="AT162" s="71"/>
      <c r="AU162" s="71" t="n">
        <v>1716</v>
      </c>
      <c r="AV162" s="71" t="n">
        <v>-662.225806451606</v>
      </c>
      <c r="AW162" s="71" t="n">
        <v>-1654.96774193548</v>
      </c>
      <c r="AX162" s="71" t="n">
        <v>-2497.70967741935</v>
      </c>
      <c r="AY162" s="71" t="n">
        <v>-1800.45161290321</v>
      </c>
      <c r="AZ162" s="71" t="n">
        <v>39106.8064516129</v>
      </c>
      <c r="BA162" s="71" t="n">
        <v>36728.5806451613</v>
      </c>
      <c r="BB162" s="71" t="n">
        <v>39935.8387096774</v>
      </c>
      <c r="BC162" s="71" t="n">
        <v>37793.0967741935</v>
      </c>
      <c r="BD162" s="71" t="n">
        <v>36790.3548387097</v>
      </c>
      <c r="BE162" s="71" t="n">
        <v>39217.6129032258</v>
      </c>
      <c r="BF162" s="71" t="n">
        <v>36839.3870967742</v>
      </c>
      <c r="BG162" s="71" t="n">
        <v>39546.6451612903</v>
      </c>
      <c r="BH162" s="71" t="n">
        <v>37493.9032258065</v>
      </c>
      <c r="BI162" s="71" t="n">
        <v>33491.1612903226</v>
      </c>
      <c r="BJ162" s="71" t="n">
        <v>36843.4193548387</v>
      </c>
      <c r="BK162" s="71" t="n">
        <v>24970.1935483871</v>
      </c>
      <c r="BL162" s="71" t="n">
        <v>22184.7096774194</v>
      </c>
      <c r="BM162" s="71" t="n">
        <v>30006.9677419355</v>
      </c>
    </row>
    <row r="163" customFormat="false" ht="12.75" hidden="false" customHeight="false" outlineLevel="0" collapsed="false">
      <c r="G163" s="83"/>
    </row>
    <row r="164" customFormat="false" ht="12.75" hidden="false" customHeight="false" outlineLevel="0" collapsed="false">
      <c r="A164" s="71" t="s">
        <v>211</v>
      </c>
      <c r="B164" s="83" t="n">
        <f aca="false">B135-B162</f>
        <v>0</v>
      </c>
      <c r="C164" s="83" t="n">
        <f aca="false">C135-C162</f>
        <v>0</v>
      </c>
      <c r="D164" s="83" t="n">
        <f aca="false">D135-D162</f>
        <v>0</v>
      </c>
      <c r="E164" s="83" t="n">
        <f aca="false">E135-E162</f>
        <v>0</v>
      </c>
      <c r="F164" s="83" t="n">
        <f aca="false">F135-F162</f>
        <v>-291</v>
      </c>
      <c r="G164" s="83" t="n">
        <f aca="false">G135-G162</f>
        <v>671</v>
      </c>
      <c r="H164" s="83" t="n">
        <f aca="false">H135-H162</f>
        <v>1723</v>
      </c>
      <c r="I164" s="83" t="n">
        <f aca="false">I135-I162</f>
        <v>1723</v>
      </c>
      <c r="J164" s="83" t="n">
        <f aca="false">J159-J162</f>
        <v>1548</v>
      </c>
      <c r="K164" s="83" t="n">
        <f aca="false">K159-K162</f>
        <v>1098</v>
      </c>
      <c r="L164" s="83" t="n">
        <f aca="false">L159-L162</f>
        <v>1098</v>
      </c>
      <c r="M164" s="83" t="n">
        <f aca="false">M159-M162</f>
        <v>1098</v>
      </c>
      <c r="N164" s="83" t="n">
        <f aca="false">N159-N162</f>
        <v>1098</v>
      </c>
      <c r="O164" s="83" t="n">
        <f aca="false">O159-O162</f>
        <v>1098</v>
      </c>
      <c r="P164" s="83" t="n">
        <f aca="false">P159-P162</f>
        <v>648</v>
      </c>
      <c r="Q164" s="83" t="n">
        <f aca="false">Q159-Q162</f>
        <v>648</v>
      </c>
      <c r="R164" s="83" t="n">
        <f aca="false">R159-R162</f>
        <v>648</v>
      </c>
      <c r="S164" s="83" t="n">
        <f aca="false">S159-S162</f>
        <v>648</v>
      </c>
      <c r="T164" s="83" t="n">
        <f aca="false">T159-T162</f>
        <v>648</v>
      </c>
      <c r="U164" s="83" t="n">
        <f aca="false">U159-U162</f>
        <v>198</v>
      </c>
      <c r="V164" s="83" t="n">
        <f aca="false">V159-V162</f>
        <v>198</v>
      </c>
      <c r="W164" s="83" t="n">
        <f aca="false">W159-W162</f>
        <v>198</v>
      </c>
      <c r="X164" s="83"/>
      <c r="Y164" s="83" t="n">
        <f aca="false">Y159-Y162</f>
        <v>198</v>
      </c>
      <c r="Z164" s="83" t="n">
        <f aca="false">Z159-Z162</f>
        <v>198</v>
      </c>
      <c r="AA164" s="83" t="n">
        <f aca="false">AA159-AA162</f>
        <v>198</v>
      </c>
      <c r="AB164" s="83" t="n">
        <f aca="false">AB159-AB162</f>
        <v>198</v>
      </c>
      <c r="AC164" s="83" t="n">
        <f aca="false">AC159-AC162</f>
        <v>198</v>
      </c>
      <c r="AD164" s="83" t="n">
        <f aca="false">AD159-AD162</f>
        <v>198</v>
      </c>
      <c r="AE164" s="83" t="n">
        <f aca="false">AE159-AE162</f>
        <v>198</v>
      </c>
      <c r="AF164" s="83" t="n">
        <f aca="false">AF159-AF162</f>
        <v>198</v>
      </c>
      <c r="AG164" s="83" t="n">
        <f aca="false">AG159-AG162</f>
        <v>198</v>
      </c>
      <c r="AH164" s="83" t="n">
        <f aca="false">AH159-AH162</f>
        <v>198</v>
      </c>
      <c r="AI164" s="83" t="n">
        <f aca="false">AI159-AI162</f>
        <v>198</v>
      </c>
      <c r="AJ164" s="83" t="n">
        <f aca="false">AJ159-AJ162</f>
        <v>198</v>
      </c>
      <c r="AK164" s="83" t="n">
        <f aca="false">AK159-AK162</f>
        <v>198</v>
      </c>
      <c r="AL164" s="83" t="n">
        <f aca="false">AL159-AL162</f>
        <v>198</v>
      </c>
      <c r="AM164" s="83" t="n">
        <f aca="false">AM159-AM162</f>
        <v>198</v>
      </c>
      <c r="AN164" s="83" t="n">
        <f aca="false">AN159-AN162</f>
        <v>198</v>
      </c>
      <c r="AO164" s="83" t="n">
        <f aca="false">AO159-AO162</f>
        <v>198</v>
      </c>
      <c r="AP164" s="83" t="n">
        <f aca="false">AP159-AP162</f>
        <v>198</v>
      </c>
      <c r="AQ164" s="83" t="n">
        <f aca="false">AQ159-AQ162</f>
        <v>198</v>
      </c>
      <c r="AR164" s="83" t="n">
        <f aca="false">AR159-AR162</f>
        <v>198</v>
      </c>
      <c r="AS164" s="83" t="n">
        <f aca="false">AS159-AS162</f>
        <v>198</v>
      </c>
      <c r="AT164" s="83"/>
      <c r="AU164" s="83" t="n">
        <f aca="false">AU159-AU162</f>
        <v>198</v>
      </c>
      <c r="AV164" s="83" t="n">
        <f aca="false">AV159-AV162</f>
        <v>198</v>
      </c>
      <c r="AW164" s="83" t="n">
        <f aca="false">AW159-AW162</f>
        <v>198</v>
      </c>
      <c r="AX164" s="83" t="n">
        <f aca="false">AX159-AX162</f>
        <v>198</v>
      </c>
      <c r="AY164" s="83" t="n">
        <f aca="false">AY159-AY162</f>
        <v>198</v>
      </c>
      <c r="AZ164" s="83" t="n">
        <f aca="false">AZ159-AZ162</f>
        <v>198</v>
      </c>
      <c r="BA164" s="83" t="n">
        <f aca="false">BA159-BA162</f>
        <v>198</v>
      </c>
      <c r="BB164" s="83" t="n">
        <f aca="false">BB159-BB162</f>
        <v>198</v>
      </c>
      <c r="BC164" s="83" t="n">
        <f aca="false">BC159-BC162</f>
        <v>198</v>
      </c>
      <c r="BD164" s="83" t="n">
        <f aca="false">BD159-BD162</f>
        <v>198</v>
      </c>
      <c r="BE164" s="83" t="n">
        <f aca="false">BE159-BE162</f>
        <v>198</v>
      </c>
      <c r="BF164" s="83" t="n">
        <f aca="false">BF159-BF162</f>
        <v>198</v>
      </c>
      <c r="BG164" s="83" t="n">
        <f aca="false">BG159-BG162</f>
        <v>198</v>
      </c>
      <c r="BH164" s="83" t="n">
        <f aca="false">BH159-BH162</f>
        <v>198</v>
      </c>
      <c r="BI164" s="83" t="n">
        <f aca="false">BI159-BI162</f>
        <v>198</v>
      </c>
      <c r="BJ164" s="83" t="n">
        <f aca="false">BJ159-BJ162</f>
        <v>198</v>
      </c>
      <c r="BK164" s="83" t="n">
        <f aca="false">BK159-BK162</f>
        <v>198</v>
      </c>
      <c r="BL164" s="83" t="n">
        <f aca="false">BL159-BL162</f>
        <v>198</v>
      </c>
      <c r="BM164" s="83" t="n">
        <f aca="false">BM159-BM162</f>
        <v>198</v>
      </c>
    </row>
    <row r="165" customFormat="false" ht="12.75" hidden="false" customHeight="false" outlineLevel="0" collapsed="false"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  <c r="AG165" s="83"/>
      <c r="AH165" s="83"/>
      <c r="AI165" s="83"/>
      <c r="AJ165" s="83"/>
      <c r="AK165" s="83"/>
      <c r="AL165" s="83"/>
      <c r="AM165" s="83"/>
      <c r="AN165" s="83"/>
      <c r="AO165" s="83"/>
      <c r="AP165" s="83"/>
      <c r="AQ165" s="83"/>
      <c r="AR165" s="83"/>
      <c r="AS165" s="83"/>
      <c r="AT165" s="83"/>
      <c r="AU165" s="83"/>
      <c r="AV165" s="83"/>
      <c r="AW165" s="83"/>
      <c r="AX165" s="83"/>
      <c r="AY165" s="83"/>
      <c r="AZ165" s="83"/>
      <c r="BA165" s="83"/>
      <c r="BB165" s="83"/>
      <c r="BC165" s="83"/>
      <c r="BD165" s="83"/>
      <c r="BE165" s="83"/>
      <c r="BF165" s="83"/>
      <c r="BG165" s="83"/>
      <c r="BH165" s="83"/>
      <c r="BI165" s="83"/>
      <c r="BJ165" s="83"/>
      <c r="BK165" s="83"/>
      <c r="BL165" s="83"/>
      <c r="BM165" s="83"/>
    </row>
    <row r="166" customFormat="false" ht="12.75" hidden="false" customHeight="false" outlineLevel="0" collapsed="false"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83"/>
      <c r="AH166" s="83"/>
      <c r="AI166" s="83"/>
      <c r="AJ166" s="83"/>
      <c r="AK166" s="83"/>
      <c r="AL166" s="83"/>
      <c r="AM166" s="83"/>
      <c r="AN166" s="83"/>
      <c r="AO166" s="83"/>
      <c r="AP166" s="83"/>
      <c r="AQ166" s="83"/>
      <c r="AR166" s="83"/>
      <c r="AS166" s="83"/>
      <c r="AT166" s="83"/>
      <c r="AU166" s="83"/>
      <c r="AV166" s="83"/>
      <c r="AW166" s="83"/>
      <c r="AX166" s="83"/>
      <c r="AY166" s="83"/>
      <c r="AZ166" s="83"/>
      <c r="BA166" s="83"/>
      <c r="BB166" s="83"/>
      <c r="BC166" s="83"/>
      <c r="BD166" s="83"/>
      <c r="BE166" s="83"/>
      <c r="BF166" s="83"/>
      <c r="BG166" s="83"/>
      <c r="BH166" s="83"/>
      <c r="BI166" s="83"/>
      <c r="BJ166" s="83"/>
      <c r="BK166" s="83"/>
      <c r="BL166" s="83"/>
      <c r="BM166" s="83"/>
    </row>
    <row r="167" customFormat="false" ht="12.75" hidden="false" customHeight="false" outlineLevel="0" collapsed="false">
      <c r="B167" s="71" t="s">
        <v>212</v>
      </c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  <c r="AF167" s="83"/>
      <c r="AG167" s="83"/>
      <c r="AH167" s="83"/>
      <c r="AI167" s="83"/>
      <c r="AJ167" s="83"/>
      <c r="AK167" s="83"/>
      <c r="AL167" s="83"/>
      <c r="AM167" s="83"/>
      <c r="AN167" s="83"/>
      <c r="AO167" s="83"/>
      <c r="AP167" s="83"/>
      <c r="AQ167" s="83"/>
      <c r="AR167" s="83"/>
      <c r="AS167" s="83"/>
      <c r="AT167" s="83"/>
      <c r="AU167" s="83"/>
      <c r="AV167" s="83"/>
      <c r="AW167" s="83"/>
      <c r="AX167" s="83"/>
      <c r="AY167" s="83"/>
      <c r="AZ167" s="83"/>
      <c r="BA167" s="83"/>
      <c r="BB167" s="83"/>
      <c r="BC167" s="83"/>
      <c r="BD167" s="83"/>
      <c r="BE167" s="83"/>
      <c r="BF167" s="83"/>
      <c r="BG167" s="83"/>
      <c r="BH167" s="83"/>
      <c r="BI167" s="83"/>
      <c r="BJ167" s="83"/>
      <c r="BK167" s="83"/>
      <c r="BL167" s="83"/>
      <c r="BM167" s="83"/>
    </row>
    <row r="168" customFormat="false" ht="12.75" hidden="false" customHeight="false" outlineLevel="0" collapsed="false">
      <c r="B168" s="71" t="s">
        <v>213</v>
      </c>
      <c r="C168" s="88"/>
      <c r="D168" s="83"/>
      <c r="E168" s="83"/>
      <c r="F168" s="88" t="n">
        <v>0.29</v>
      </c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  <c r="AF168" s="83"/>
      <c r="AG168" s="83"/>
      <c r="AH168" s="83"/>
      <c r="AI168" s="83"/>
      <c r="AJ168" s="83"/>
      <c r="AK168" s="83"/>
      <c r="AL168" s="83"/>
      <c r="AM168" s="83"/>
      <c r="AN168" s="83"/>
      <c r="AO168" s="83"/>
      <c r="AP168" s="83"/>
      <c r="AQ168" s="83"/>
      <c r="AR168" s="83"/>
      <c r="AS168" s="83"/>
      <c r="AT168" s="83"/>
      <c r="AU168" s="83"/>
      <c r="AV168" s="83"/>
      <c r="AW168" s="83"/>
      <c r="AX168" s="83"/>
      <c r="AY168" s="83"/>
      <c r="AZ168" s="83"/>
      <c r="BA168" s="83"/>
      <c r="BB168" s="83"/>
      <c r="BC168" s="83"/>
      <c r="BD168" s="83"/>
      <c r="BE168" s="83"/>
      <c r="BF168" s="83"/>
      <c r="BG168" s="83"/>
      <c r="BH168" s="83"/>
      <c r="BI168" s="83"/>
      <c r="BJ168" s="83"/>
      <c r="BK168" s="83"/>
      <c r="BL168" s="83"/>
      <c r="BM168" s="83"/>
    </row>
    <row r="169" customFormat="false" ht="12.75" hidden="false" customHeight="false" outlineLevel="0" collapsed="false">
      <c r="B169" s="71" t="s">
        <v>214</v>
      </c>
      <c r="C169" s="89"/>
      <c r="D169" s="83"/>
      <c r="E169" s="83"/>
      <c r="F169" s="89" t="n">
        <v>0.7</v>
      </c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83"/>
      <c r="AH169" s="83"/>
      <c r="AI169" s="83"/>
      <c r="AJ169" s="83"/>
      <c r="AK169" s="83"/>
      <c r="AL169" s="83"/>
      <c r="AM169" s="83"/>
      <c r="AN169" s="83"/>
      <c r="AO169" s="83"/>
      <c r="AP169" s="83"/>
      <c r="AQ169" s="83"/>
      <c r="AR169" s="83"/>
      <c r="AS169" s="83"/>
      <c r="AT169" s="83"/>
      <c r="AU169" s="83"/>
      <c r="AV169" s="83"/>
      <c r="AW169" s="83"/>
      <c r="AX169" s="83"/>
      <c r="AY169" s="83"/>
      <c r="AZ169" s="83"/>
      <c r="BA169" s="83"/>
      <c r="BB169" s="83"/>
      <c r="BC169" s="83"/>
      <c r="BD169" s="83"/>
      <c r="BE169" s="83"/>
      <c r="BF169" s="83"/>
      <c r="BG169" s="83"/>
      <c r="BH169" s="83"/>
      <c r="BI169" s="83"/>
      <c r="BJ169" s="83"/>
      <c r="BK169" s="83"/>
      <c r="BL169" s="83"/>
      <c r="BM169" s="83"/>
    </row>
    <row r="170" customFormat="false" ht="12.75" hidden="false" customHeight="false" outlineLevel="0" collapsed="false">
      <c r="B170" s="71" t="s">
        <v>215</v>
      </c>
      <c r="C170" s="89"/>
      <c r="D170" s="83"/>
      <c r="E170" s="83"/>
      <c r="F170" s="89" t="n">
        <v>-0.273</v>
      </c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83"/>
      <c r="AX170" s="83"/>
      <c r="AY170" s="83"/>
      <c r="AZ170" s="83"/>
      <c r="BA170" s="83"/>
      <c r="BB170" s="83"/>
      <c r="BC170" s="83"/>
      <c r="BD170" s="83"/>
      <c r="BE170" s="83"/>
      <c r="BF170" s="83"/>
      <c r="BG170" s="83"/>
      <c r="BH170" s="83"/>
      <c r="BI170" s="83"/>
      <c r="BJ170" s="83"/>
      <c r="BK170" s="83"/>
      <c r="BL170" s="83"/>
      <c r="BM170" s="83"/>
    </row>
    <row r="171" customFormat="false" ht="12.75" hidden="false" customHeight="false" outlineLevel="0" collapsed="false">
      <c r="B171" s="71" t="s">
        <v>216</v>
      </c>
      <c r="C171" s="89"/>
      <c r="D171" s="83"/>
      <c r="E171" s="83"/>
      <c r="F171" s="89" t="n">
        <v>-0.175</v>
      </c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  <c r="AG171" s="83"/>
      <c r="AH171" s="83"/>
      <c r="AI171" s="83"/>
      <c r="AJ171" s="83"/>
      <c r="AK171" s="83"/>
      <c r="AL171" s="83"/>
      <c r="AM171" s="83"/>
      <c r="AN171" s="83"/>
      <c r="AO171" s="83"/>
      <c r="AP171" s="83"/>
      <c r="AQ171" s="83"/>
      <c r="AR171" s="83"/>
      <c r="AS171" s="83"/>
      <c r="AT171" s="83"/>
      <c r="AU171" s="83"/>
      <c r="AV171" s="83"/>
      <c r="AW171" s="83"/>
      <c r="AX171" s="83"/>
      <c r="AY171" s="83"/>
      <c r="AZ171" s="83"/>
      <c r="BA171" s="83"/>
      <c r="BB171" s="83"/>
      <c r="BC171" s="83"/>
      <c r="BD171" s="83"/>
      <c r="BE171" s="83"/>
      <c r="BF171" s="83"/>
      <c r="BG171" s="83"/>
      <c r="BH171" s="83"/>
      <c r="BI171" s="83"/>
      <c r="BJ171" s="83"/>
      <c r="BK171" s="83"/>
      <c r="BL171" s="83"/>
      <c r="BM171" s="83"/>
    </row>
    <row r="172" customFormat="false" ht="12.75" hidden="false" customHeight="false" outlineLevel="0" collapsed="false">
      <c r="B172" s="71" t="s">
        <v>217</v>
      </c>
      <c r="C172" s="83"/>
      <c r="D172" s="83"/>
      <c r="E172" s="83"/>
      <c r="F172" s="90" t="n">
        <v>-0.32</v>
      </c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83"/>
      <c r="AG172" s="83"/>
      <c r="AH172" s="83"/>
      <c r="AI172" s="83"/>
      <c r="AJ172" s="83"/>
      <c r="AK172" s="83"/>
      <c r="AL172" s="83"/>
      <c r="AM172" s="83"/>
      <c r="AN172" s="83"/>
      <c r="AO172" s="83"/>
      <c r="AP172" s="83"/>
      <c r="AQ172" s="83"/>
      <c r="AR172" s="83"/>
      <c r="AS172" s="83"/>
      <c r="AT172" s="83"/>
      <c r="AU172" s="83"/>
      <c r="AV172" s="83"/>
      <c r="AW172" s="83"/>
      <c r="AX172" s="83"/>
      <c r="AY172" s="83"/>
      <c r="AZ172" s="83"/>
      <c r="BA172" s="83"/>
      <c r="BB172" s="83"/>
      <c r="BC172" s="83"/>
      <c r="BD172" s="83"/>
      <c r="BE172" s="83"/>
      <c r="BF172" s="83"/>
      <c r="BG172" s="83"/>
      <c r="BH172" s="83"/>
      <c r="BI172" s="83"/>
      <c r="BJ172" s="83"/>
      <c r="BK172" s="83"/>
      <c r="BL172" s="83"/>
      <c r="BM172" s="83"/>
    </row>
    <row r="173" customFormat="false" ht="13.5" hidden="false" customHeight="false" outlineLevel="0" collapsed="false">
      <c r="B173" s="83"/>
      <c r="C173" s="83"/>
      <c r="D173" s="83"/>
      <c r="E173" s="83"/>
      <c r="F173" s="91" t="n">
        <f aca="false">SUM(F168:F172)</f>
        <v>0.222</v>
      </c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  <c r="AG173" s="83"/>
      <c r="AH173" s="83"/>
      <c r="AI173" s="83"/>
      <c r="AJ173" s="83"/>
      <c r="AK173" s="83"/>
      <c r="AL173" s="83"/>
      <c r="AM173" s="83"/>
      <c r="AN173" s="83"/>
      <c r="AO173" s="83"/>
      <c r="AP173" s="83"/>
      <c r="AQ173" s="83"/>
      <c r="AR173" s="83"/>
      <c r="AS173" s="83"/>
      <c r="AT173" s="83"/>
      <c r="AU173" s="83"/>
      <c r="AV173" s="83"/>
      <c r="AW173" s="83"/>
      <c r="AX173" s="83"/>
      <c r="AY173" s="83"/>
      <c r="AZ173" s="83"/>
      <c r="BA173" s="83"/>
      <c r="BB173" s="83"/>
      <c r="BC173" s="83"/>
      <c r="BD173" s="83"/>
      <c r="BE173" s="83"/>
      <c r="BF173" s="83"/>
      <c r="BG173" s="83"/>
      <c r="BH173" s="83"/>
      <c r="BI173" s="83"/>
      <c r="BJ173" s="83"/>
      <c r="BK173" s="83"/>
      <c r="BL173" s="83"/>
      <c r="BM173" s="83"/>
    </row>
    <row r="174" customFormat="false" ht="13.5" hidden="false" customHeight="false" outlineLevel="0" collapsed="false"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  <c r="AG174" s="83"/>
      <c r="AH174" s="83"/>
      <c r="AI174" s="83"/>
      <c r="AJ174" s="83"/>
      <c r="AK174" s="83"/>
      <c r="AL174" s="83"/>
      <c r="AM174" s="83"/>
      <c r="AN174" s="83"/>
      <c r="AO174" s="83"/>
      <c r="AP174" s="83"/>
      <c r="AQ174" s="83"/>
      <c r="AR174" s="83"/>
      <c r="AS174" s="83"/>
      <c r="AT174" s="83"/>
      <c r="AU174" s="83"/>
      <c r="AV174" s="83"/>
      <c r="AW174" s="83"/>
      <c r="AX174" s="83"/>
      <c r="AY174" s="83"/>
      <c r="AZ174" s="83"/>
      <c r="BA174" s="83"/>
      <c r="BB174" s="83"/>
      <c r="BC174" s="83"/>
      <c r="BD174" s="83"/>
      <c r="BE174" s="83"/>
      <c r="BF174" s="83"/>
      <c r="BG174" s="83"/>
      <c r="BH174" s="83"/>
      <c r="BI174" s="83"/>
      <c r="BJ174" s="83"/>
      <c r="BK174" s="83"/>
      <c r="BL174" s="83"/>
      <c r="BM174" s="83"/>
    </row>
    <row r="175" customFormat="false" ht="12.75" hidden="false" customHeight="false" outlineLevel="0" collapsed="false">
      <c r="B175" s="71" t="s">
        <v>218</v>
      </c>
      <c r="G175" s="83"/>
    </row>
    <row r="176" customFormat="false" ht="12.75" hidden="false" customHeight="false" outlineLevel="0" collapsed="false">
      <c r="G176" s="83"/>
    </row>
    <row r="177" customFormat="false" ht="12.75" hidden="false" customHeight="false" outlineLevel="0" collapsed="false">
      <c r="A177" s="71" t="s">
        <v>219</v>
      </c>
      <c r="B177" s="0" t="n">
        <v>-6000</v>
      </c>
    </row>
    <row r="178" customFormat="false" ht="12.75" hidden="false" customHeight="false" outlineLevel="0" collapsed="false">
      <c r="A178" s="71" t="s">
        <v>220</v>
      </c>
      <c r="B178" s="92" t="n">
        <v>-5500</v>
      </c>
    </row>
    <row r="179" customFormat="false" ht="12.75" hidden="false" customHeight="false" outlineLevel="0" collapsed="false">
      <c r="B179" s="0" t="n">
        <f aca="false">SUM(B177:B178)</f>
        <v>-11500</v>
      </c>
    </row>
    <row r="181" customFormat="false" ht="12.75" hidden="false" customHeight="false" outlineLevel="0" collapsed="false">
      <c r="A181" s="71" t="s">
        <v>221</v>
      </c>
      <c r="B181" s="0" t="n">
        <v>31</v>
      </c>
    </row>
    <row r="183" customFormat="false" ht="12.75" hidden="false" customHeight="false" outlineLevel="0" collapsed="false">
      <c r="A183" s="71" t="s">
        <v>222</v>
      </c>
      <c r="B183" s="0" t="n">
        <f aca="false">-6200</f>
        <v>-6200</v>
      </c>
    </row>
    <row r="184" customFormat="false" ht="12.75" hidden="false" customHeight="false" outlineLevel="0" collapsed="false">
      <c r="A184" s="71" t="s">
        <v>223</v>
      </c>
      <c r="B184" s="92" t="n">
        <f aca="false">(-2400-11100)*80%</f>
        <v>-10800</v>
      </c>
    </row>
    <row r="185" customFormat="false" ht="12.75" hidden="false" customHeight="false" outlineLevel="0" collapsed="false">
      <c r="B185" s="0" t="n">
        <f aca="false">SUM(B183:B184)</f>
        <v>-17000</v>
      </c>
    </row>
    <row r="187" customFormat="false" ht="12.75" hidden="false" customHeight="false" outlineLevel="0" collapsed="false">
      <c r="A187" s="71" t="s">
        <v>224</v>
      </c>
      <c r="B187" s="0" t="n">
        <v>30</v>
      </c>
    </row>
    <row r="190" customFormat="false" ht="12.75" hidden="false" customHeight="false" outlineLevel="0" collapsed="false">
      <c r="A190" s="71" t="s">
        <v>225</v>
      </c>
      <c r="B190" s="0" t="n">
        <v>-7200</v>
      </c>
    </row>
    <row r="191" customFormat="false" ht="12.75" hidden="false" customHeight="false" outlineLevel="0" collapsed="false">
      <c r="A191" s="71" t="s">
        <v>226</v>
      </c>
      <c r="B191" s="92" t="n">
        <v>-13500</v>
      </c>
    </row>
    <row r="192" customFormat="false" ht="12.75" hidden="false" customHeight="false" outlineLevel="0" collapsed="false">
      <c r="B192" s="0" t="n">
        <f aca="false">SUM(B190:B191)</f>
        <v>-20700</v>
      </c>
    </row>
    <row r="194" customFormat="false" ht="12.75" hidden="false" customHeight="false" outlineLevel="0" collapsed="false">
      <c r="A194" s="71" t="s">
        <v>227</v>
      </c>
      <c r="B194" s="0" t="n">
        <v>31</v>
      </c>
    </row>
    <row r="195" customFormat="false" ht="12.75" hidden="false" customHeight="false" outlineLevel="0" collapsed="false">
      <c r="A195" s="93" t="n">
        <v>37226</v>
      </c>
    </row>
  </sheetData>
  <mergeCells count="9">
    <mergeCell ref="B1:X1"/>
    <mergeCell ref="Y1:AT1"/>
    <mergeCell ref="AU1:BN1"/>
    <mergeCell ref="B2:X2"/>
    <mergeCell ref="Y2:AT2"/>
    <mergeCell ref="AU2:BN2"/>
    <mergeCell ref="B3:X3"/>
    <mergeCell ref="Y3:AT3"/>
    <mergeCell ref="AU3:BN3"/>
  </mergeCells>
  <printOptions headings="false" gridLines="false" gridLinesSet="true" horizontalCentered="false" verticalCentered="false"/>
  <pageMargins left="0.25" right="0.25" top="0.75" bottom="0.75" header="0.511811023622047" footer="0.5"/>
  <pageSetup paperSize="5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 &amp;T
&amp;F    &amp;A</oddFooter>
  </headerFooter>
  <colBreaks count="2" manualBreakCount="2">
    <brk id="24" man="true" max="65535" min="0"/>
    <brk id="46" man="true" max="65535" min="0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2001-09-17T13:03:40Z</dcterms:created>
  <dc:creator>slawrenc</dc:creator>
  <dc:description/>
  <dc:language>en-US</dc:language>
  <cp:lastModifiedBy>thermans</cp:lastModifiedBy>
  <cp:lastPrinted>2001-10-09T20:53:04Z</cp:lastPrinted>
  <cp:revision>0</cp:revision>
  <dc:subject/>
  <dc:title/>
</cp:coreProperties>
</file>