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PL Adjustment by Month" sheetId="2" state="visible" r:id="rId4"/>
    <sheet name="Alcoa" sheetId="3" state="visible" r:id="rId5"/>
    <sheet name="Summary" sheetId="4" state="visible" r:id="rId6"/>
    <sheet name="Curves" sheetId="5" state="visible" r:id="rId7"/>
  </sheets>
  <definedNames>
    <definedName function="false" hidden="false" localSheetId="2" name="_xlnm.Print_Area" vbProcedure="false">Alcoa!$A$11:$X$24</definedName>
    <definedName function="false" hidden="false" localSheetId="2" name="_xlnm.Print_Titles" vbProcedure="false">Alcoa!$11:$14</definedName>
    <definedName function="false" hidden="false" localSheetId="3" name="_xlnm.Print_Area" vbProcedure="false">Summary!$A$1:$U$36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4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Volume is 4.8 in June &amp;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60</xdr:colOff>
                <xdr:row>22</xdr:row>
                <xdr:rowOff>7</xdr:rowOff>
              </xdr:from>
              <xdr:to>
                <xdr:col>11</xdr:col>
                <xdr:colOff>33</xdr:colOff>
                <xdr:row>26</xdr:row>
                <xdr:rowOff>12</xdr:rowOff>
              </xdr:to>
            </anchor>
          </commentPr>
        </mc:Choice>
        <mc:Fallback/>
      </mc:AlternateContent>
    </comment>
    <comment ref="AC15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Moema II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63</xdr:colOff>
                <xdr:row>13</xdr:row>
                <xdr:rowOff>7</xdr:rowOff>
              </xdr:from>
              <xdr:to>
                <xdr:col>31</xdr:col>
                <xdr:colOff>80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4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Credit Reserve FX remains $1.83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88</xdr:colOff>
                <xdr:row>2</xdr:row>
                <xdr:rowOff>8</xdr:rowOff>
              </xdr:from>
              <xdr:to>
                <xdr:col>22</xdr:col>
                <xdr:colOff>55</xdr:colOff>
                <xdr:row>6</xdr:row>
                <xdr:rowOff>10</xdr:rowOff>
              </xdr:to>
            </anchor>
          </commentPr>
        </mc:Choice>
        <mc:Fallback/>
      </mc:AlternateContent>
    </comment>
    <comment ref="S13" authorId="0">
      <text>
        <r>
          <rPr>
            <b val="true"/>
            <sz val="8"/>
            <color rgb="FF000000"/>
            <rFont val="Tahoma"/>
            <family val="0"/>
          </rPr>
          <t xml:space="preserve">ssmith7:
</t>
        </r>
        <r>
          <rPr>
            <sz val="8"/>
            <color rgb="FF000000"/>
            <rFont val="Tahoma"/>
            <family val="0"/>
          </rPr>
          <t xml:space="preserve">Additional ($100000)
credit reserve per
Paul Radous.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96</xdr:colOff>
                <xdr:row>11</xdr:row>
                <xdr:rowOff>9</xdr:rowOff>
              </xdr:from>
              <xdr:to>
                <xdr:col>22</xdr:col>
                <xdr:colOff>63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msteven:
</t>
        </r>
        <r>
          <rPr>
            <sz val="8"/>
            <color rgb="FF000000"/>
            <rFont val="Tahoma"/>
            <family val="0"/>
          </rPr>
          <t xml:space="preserve">updated 07/05/01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63</xdr:colOff>
                <xdr:row>0</xdr:row>
                <xdr:rowOff>7</xdr:rowOff>
              </xdr:from>
              <xdr:to>
                <xdr:col>9</xdr:col>
                <xdr:colOff>28</xdr:colOff>
                <xdr:row>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<sst xmlns="http://schemas.openxmlformats.org/spreadsheetml/2006/main" count="251" uniqueCount="114">
  <si>
    <t xml:space="preserve">Moema Model Instructions</t>
  </si>
  <si>
    <t xml:space="preserve">1.</t>
  </si>
  <si>
    <t xml:space="preserve">Save file as new date XXXX Moema Model.</t>
  </si>
  <si>
    <t xml:space="preserve">2.</t>
  </si>
  <si>
    <t xml:space="preserve">Change date to valuation date in Curves worksheet cell B1.</t>
  </si>
  <si>
    <t xml:space="preserve">3.</t>
  </si>
  <si>
    <t xml:space="preserve">Input valuation date in Curves worksheet column A after previous day's date.</t>
  </si>
  <si>
    <t xml:space="preserve">4.</t>
  </si>
  <si>
    <t xml:space="preserve">Input spot conversion rate in Cruves worksheet column B for current valuation date.</t>
  </si>
  <si>
    <t xml:space="preserve">5.</t>
  </si>
  <si>
    <t xml:space="preserve">Change spot conversion rate as needed when Bruce updates curves.</t>
  </si>
  <si>
    <t xml:space="preserve">6.</t>
  </si>
  <si>
    <t xml:space="preserve">Calculate the worksheet.</t>
  </si>
  <si>
    <t xml:space="preserve">7.</t>
  </si>
  <si>
    <t xml:space="preserve">Input the value in Summary worksheet cell Q10 in the XXXXBrazil Power MTM file in cell E10 after </t>
  </si>
  <si>
    <t xml:space="preserve">rolling the Power books.  If you copy the value in to the Power book, edit the cell and round the </t>
  </si>
  <si>
    <t xml:space="preserve">number to the nearest whole number to avoid problems in the export calculation.</t>
  </si>
  <si>
    <t xml:space="preserve">December Liquidated</t>
  </si>
  <si>
    <t xml:space="preserve">Old Curve</t>
  </si>
  <si>
    <t xml:space="preserve">New Curve</t>
  </si>
  <si>
    <t xml:space="preserve">Value</t>
  </si>
  <si>
    <t xml:space="preserve">Average Contract Price</t>
  </si>
  <si>
    <t xml:space="preserve">Average Sales Price</t>
  </si>
  <si>
    <t xml:space="preserve">Pis/Cofins Tax (on Revenue Only)</t>
  </si>
  <si>
    <t xml:space="preserve">CPMF (on Operating Expense Only)</t>
  </si>
  <si>
    <t xml:space="preserve">IOF</t>
  </si>
  <si>
    <t xml:space="preserve">YEARLY NOTIONAL MWH's</t>
  </si>
  <si>
    <t xml:space="preserve">YEARLY PV'd MWH's</t>
  </si>
  <si>
    <t xml:space="preserve">Contract</t>
  </si>
  <si>
    <t xml:space="preserve">Total</t>
  </si>
  <si>
    <t xml:space="preserve">Gross Margin</t>
  </si>
  <si>
    <t xml:space="preserve">Total Costs</t>
  </si>
  <si>
    <t xml:space="preserve">Not. Volume</t>
  </si>
  <si>
    <t xml:space="preserve">Est. Revenue</t>
  </si>
  <si>
    <t xml:space="preserve">Amount</t>
  </si>
  <si>
    <t xml:space="preserve">Purh. Price</t>
  </si>
  <si>
    <t xml:space="preserve">T&amp;D</t>
  </si>
  <si>
    <t xml:space="preserve">ANEEL/PisCofins</t>
  </si>
  <si>
    <t xml:space="preserve">Operating Cost</t>
  </si>
  <si>
    <t xml:space="preserve">Mwh Base</t>
  </si>
  <si>
    <t xml:space="preserve">Total Taxes</t>
  </si>
  <si>
    <t xml:space="preserve">Total Alcoa Value</t>
  </si>
  <si>
    <t xml:space="preserve">Price</t>
  </si>
  <si>
    <t xml:space="preserve">MTM Value</t>
  </si>
  <si>
    <t xml:space="preserve">(Notional)</t>
  </si>
  <si>
    <t xml:space="preserve">Notional</t>
  </si>
  <si>
    <t xml:space="preserve">(PV'd)</t>
  </si>
  <si>
    <t xml:space="preserve">Check</t>
  </si>
  <si>
    <t xml:space="preserve">Fwd Start Date:</t>
  </si>
  <si>
    <t xml:space="preserve">NOT APPLICABLE  -  on purchase transaction</t>
  </si>
  <si>
    <t xml:space="preserve">Notional Mwh (Contracted)</t>
  </si>
  <si>
    <t xml:space="preserve">Notional Mwh (Purchase)</t>
  </si>
  <si>
    <t xml:space="preserve">Notional Mwh (Sales)</t>
  </si>
  <si>
    <t xml:space="preserve">PV'd Mwh (Purchase)</t>
  </si>
  <si>
    <t xml:space="preserve">PV'd Mwh (Sale)</t>
  </si>
  <si>
    <t xml:space="preserve">Purchase</t>
  </si>
  <si>
    <t xml:space="preserve">Sale</t>
  </si>
  <si>
    <t xml:space="preserve">1 = Unrealized</t>
  </si>
  <si>
    <t xml:space="preserve"># of Days</t>
  </si>
  <si>
    <t xml:space="preserve"># of</t>
  </si>
  <si>
    <t xml:space="preserve">Firm</t>
  </si>
  <si>
    <t xml:space="preserve">Monthly</t>
  </si>
  <si>
    <t xml:space="preserve">Discount</t>
  </si>
  <si>
    <t xml:space="preserve">Curve</t>
  </si>
  <si>
    <t xml:space="preserve">Estimated</t>
  </si>
  <si>
    <t xml:space="preserve">IOF Tax on Financial Transaction</t>
  </si>
  <si>
    <t xml:space="preserve">From</t>
  </si>
  <si>
    <t xml:space="preserve">To</t>
  </si>
  <si>
    <t xml:space="preserve">0 = Realized</t>
  </si>
  <si>
    <t xml:space="preserve">Year</t>
  </si>
  <si>
    <t xml:space="preserve">in Month</t>
  </si>
  <si>
    <t xml:space="preserve">Flow Days</t>
  </si>
  <si>
    <t xml:space="preserve">Mwh</t>
  </si>
  <si>
    <t xml:space="preserve">Hours/Day</t>
  </si>
  <si>
    <t xml:space="preserve">Daily</t>
  </si>
  <si>
    <t xml:space="preserve">BRZ IR</t>
  </si>
  <si>
    <t xml:space="preserve">Factor</t>
  </si>
  <si>
    <t xml:space="preserve">Tax</t>
  </si>
  <si>
    <t xml:space="preserve">Base</t>
  </si>
  <si>
    <t xml:space="preserve">Alcoa -Energy Certificate Purchase</t>
  </si>
  <si>
    <t xml:space="preserve">Mid</t>
  </si>
  <si>
    <t xml:space="preserve">MTM</t>
  </si>
  <si>
    <r>
      <rPr>
        <sz val="10"/>
        <rFont val="Times New Roman"/>
        <family val="1"/>
      </rPr>
      <t xml:space="preserve">Taxes </t>
    </r>
    <r>
      <rPr>
        <b val="true"/>
        <i val="true"/>
        <sz val="10"/>
        <rFont val="Times New Roman"/>
        <family val="1"/>
      </rPr>
      <t xml:space="preserve">(3)</t>
    </r>
  </si>
  <si>
    <t xml:space="preserve">Total ($USD)</t>
  </si>
  <si>
    <t xml:space="preserve">Delivery Period</t>
  </si>
  <si>
    <t xml:space="preserve">(Notional) (1a)</t>
  </si>
  <si>
    <t xml:space="preserve">(PV)</t>
  </si>
  <si>
    <t xml:space="preserve">(Average)</t>
  </si>
  <si>
    <t xml:space="preserve">Total Deal Value</t>
  </si>
  <si>
    <t xml:space="preserve">Total Liquidations</t>
  </si>
  <si>
    <t xml:space="preserve">Forward Start:</t>
  </si>
  <si>
    <t xml:space="preserve">Jul</t>
  </si>
  <si>
    <t xml:space="preserve">Dec</t>
  </si>
  <si>
    <t xml:space="preserve">May</t>
  </si>
  <si>
    <t xml:space="preserve">Nov</t>
  </si>
  <si>
    <t xml:space="preserve">PRIOR DAY</t>
  </si>
  <si>
    <t xml:space="preserve">Rho/Drift</t>
  </si>
  <si>
    <t xml:space="preserve">New Deal</t>
  </si>
  <si>
    <t xml:space="preserve">IGPM</t>
  </si>
  <si>
    <t xml:space="preserve">Int Rate</t>
  </si>
  <si>
    <t xml:space="preserve">FX Rate</t>
  </si>
  <si>
    <t xml:space="preserve">TOTAL</t>
  </si>
  <si>
    <t xml:space="preserve">Valuation Date:</t>
  </si>
  <si>
    <t xml:space="preserve">Forward Start Date:</t>
  </si>
  <si>
    <t xml:space="preserve">Change at end of Month</t>
  </si>
  <si>
    <t xml:space="preserve">Southeast Pool</t>
  </si>
  <si>
    <t xml:space="preserve">Competitive</t>
  </si>
  <si>
    <t xml:space="preserve">Spot R$ Conversion</t>
  </si>
  <si>
    <t xml:space="preserve">Reference Period</t>
  </si>
  <si>
    <t xml:space="preserve">BRZ I/R</t>
  </si>
  <si>
    <t xml:space="preserve">Discount Factor</t>
  </si>
  <si>
    <t xml:space="preserve">Restricted Power Curve</t>
  </si>
  <si>
    <t xml:space="preserve">Volatility Curve</t>
  </si>
  <si>
    <t xml:space="preserve">Use: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</si>
</sst>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\$#,##0.00"/>
    <numFmt numFmtId="166" formatCode="[$-409]d\-mmm\-yy"/>
    <numFmt numFmtId="167" formatCode="0%"/>
    <numFmt numFmtId="168" formatCode="0.000%"/>
    <numFmt numFmtId="169" formatCode="_(* #,##0.00_);_(* \(#,##0.00\);_(* \-??_);_(@_)"/>
    <numFmt numFmtId="170" formatCode="[$R$-416]#,##0.00_);[RED]\([$R$-416]#,##0.00\)"/>
    <numFmt numFmtId="171" formatCode="\$#,##0.00_);[RED]&quot;($&quot;#,##0.00\)"/>
    <numFmt numFmtId="172" formatCode="0.00%"/>
    <numFmt numFmtId="173" formatCode="_(* #,##0_);_(* \(#,##0\);_(* \-??_);_(@_)"/>
    <numFmt numFmtId="174" formatCode="_(* #,##0.000_);_(* \(#,##0.000\);_(* \-??_);_(@_)"/>
    <numFmt numFmtId="175" formatCode="[$R$-416]#,##0.0000_);[RED]\([$R$-416]#,##0.0000\)"/>
    <numFmt numFmtId="176" formatCode="[$R$-416]#,##0_);[RED]\([$R$-416]#,##0\)"/>
    <numFmt numFmtId="177" formatCode="\$#,##0_);[RED]&quot;($&quot;#,##0\)"/>
    <numFmt numFmtId="178" formatCode="[$-409]mmm\-yy"/>
    <numFmt numFmtId="179" formatCode="[$R$-416]#,##0.000_);[RED]\([$R$-416]#,##0.000\)"/>
    <numFmt numFmtId="180" formatCode="\$#,##0.000_);[RED]&quot;($&quot;#,##0.000\)"/>
    <numFmt numFmtId="181" formatCode="_(* #,##0.0_);_(* \(#,##0.0\);_(* \-??_);_(@_)"/>
    <numFmt numFmtId="182" formatCode="0.000000"/>
    <numFmt numFmtId="183" formatCode="0.00"/>
    <numFmt numFmtId="184" formatCode="mm/dd/yy"/>
    <numFmt numFmtId="185" formatCode="# ??/??"/>
    <numFmt numFmtId="186" formatCode="_(\$* #,##0.00_);_(\$* \(#,##0.00\);_(\$* \-??_);_(@_)"/>
    <numFmt numFmtId="187" formatCode="_(\$* #,##0_);_(\$* \(#,##0\);_(\$* \-??_);_(@_)"/>
    <numFmt numFmtId="188" formatCode="[$-409]m/d/yyyy"/>
    <numFmt numFmtId="189" formatCode="[$-409]d\-mmm"/>
    <numFmt numFmtId="190" formatCode="0"/>
    <numFmt numFmtId="191" formatCode="_(* #,##0.0000_);_(* \(#,##0.0000\);_(* \-??_);_(@_)"/>
    <numFmt numFmtId="192" formatCode="#,##0.0000_);[RED]\(#,##0.0000\)"/>
    <numFmt numFmtId="193" formatCode="0.0000%"/>
    <numFmt numFmtId="194" formatCode="_(* #,##0.000000000_);_(* \(#,##0.000000000\);_(* \-??_);_(@_)"/>
    <numFmt numFmtId="195" formatCode="_(* #,##0.000000_);_(* \(#,##0.000000\);_(* \-??_);_(@_)"/>
    <numFmt numFmtId="196" formatCode="_(* #,##0.0000000_);_(* \(#,##0.00000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33CCCC"/>
        <bgColor rgb="FF00CC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4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11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11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11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11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</row>
    <row r="4" customFormat="false" ht="12.75" hidden="false" customHeight="false" outlineLevel="0" collapsed="false">
      <c r="A4" s="0" t="s">
        <v>3</v>
      </c>
      <c r="B4" s="0" t="s">
        <v>4</v>
      </c>
    </row>
    <row r="5" customFormat="false" ht="12.75" hidden="false" customHeight="false" outlineLevel="0" collapsed="false">
      <c r="A5" s="0" t="s">
        <v>5</v>
      </c>
      <c r="B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</row>
    <row r="7" customFormat="false" ht="12.75" hidden="false" customHeight="false" outlineLevel="0" collapsed="false">
      <c r="A7" s="0" t="s">
        <v>9</v>
      </c>
      <c r="B7" s="0" t="s">
        <v>10</v>
      </c>
    </row>
    <row r="8" customFormat="false" ht="12.75" hidden="false" customHeight="false" outlineLevel="0" collapsed="false">
      <c r="A8" s="0" t="s">
        <v>11</v>
      </c>
      <c r="B8" s="0" t="s">
        <v>12</v>
      </c>
    </row>
    <row r="9" customFormat="false" ht="12.75" hidden="false" customHeight="false" outlineLevel="0" collapsed="false">
      <c r="A9" s="0" t="s">
        <v>13</v>
      </c>
      <c r="B9" s="0" t="s">
        <v>14</v>
      </c>
    </row>
    <row r="10" customFormat="false" ht="12.75" hidden="false" customHeight="false" outlineLevel="0" collapsed="false">
      <c r="B10" s="0" t="s">
        <v>15</v>
      </c>
    </row>
    <row r="11" customFormat="false" ht="12.75" hidden="false" customHeight="false" outlineLevel="0" collapsed="false">
      <c r="B11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56"/>
    <col collapsed="false" customWidth="true" hidden="false" outlineLevel="0" max="5" min="5" style="0" width="11.13"/>
    <col collapsed="false" customWidth="true" hidden="false" outlineLevel="0" max="6" min="6" style="0" width="11.7"/>
    <col collapsed="false" customWidth="true" hidden="false" outlineLevel="0" max="7" min="7" style="0" width="11.13"/>
  </cols>
  <sheetData>
    <row r="1" customFormat="false" ht="12.75" hidden="false" customHeight="false" outlineLevel="0" collapsed="false">
      <c r="E1" s="1"/>
      <c r="G1" s="1"/>
    </row>
    <row r="2" customFormat="false" ht="12.75" hidden="false" customHeight="false" outlineLevel="0" collapsed="false">
      <c r="D2" s="1" t="n">
        <f aca="false">SUM(D5:D125)</f>
        <v>558405.859549052</v>
      </c>
      <c r="E2" s="1" t="n">
        <f aca="false">SUM(E5:E125)</f>
        <v>800850.865388098</v>
      </c>
      <c r="F2" s="1" t="n">
        <f aca="false">275622</f>
        <v>275622</v>
      </c>
      <c r="H2" s="0" t="n">
        <v>33176.9901385125</v>
      </c>
      <c r="I2" s="0" t="s">
        <v>17</v>
      </c>
    </row>
    <row r="3" customFormat="false" ht="12.75" hidden="false" customHeight="false" outlineLevel="0" collapsed="false">
      <c r="D3" s="0" t="s">
        <v>18</v>
      </c>
      <c r="E3" s="0" t="s">
        <v>19</v>
      </c>
    </row>
    <row r="4" customFormat="false" ht="12.75" hidden="false" customHeight="false" outlineLevel="0" collapsed="false">
      <c r="D4" s="0" t="s">
        <v>20</v>
      </c>
      <c r="E4" s="0" t="s">
        <v>20</v>
      </c>
      <c r="G4" s="1" t="n">
        <f aca="false">SUM(G5:G116)</f>
        <v>275621.995269647</v>
      </c>
    </row>
    <row r="5" customFormat="false" ht="12.75" hidden="false" customHeight="false" outlineLevel="0" collapsed="false">
      <c r="B5" s="2" t="n">
        <v>2001</v>
      </c>
      <c r="C5" s="3" t="n">
        <v>36892</v>
      </c>
      <c r="D5" s="4" t="n">
        <v>-1157.30769230769</v>
      </c>
      <c r="E5" s="4" t="n">
        <v>-1127.2852055381</v>
      </c>
      <c r="F5" s="5" t="n">
        <v>0.00012383214968869</v>
      </c>
      <c r="G5" s="1" t="n">
        <f aca="false">$F$2*F5</f>
        <v>34.130864761496</v>
      </c>
    </row>
    <row r="6" customFormat="false" ht="12.75" hidden="false" customHeight="false" outlineLevel="0" collapsed="false">
      <c r="B6" s="2"/>
      <c r="C6" s="3" t="n">
        <v>36923</v>
      </c>
      <c r="D6" s="4" t="n">
        <v>-1146.14224619388</v>
      </c>
      <c r="E6" s="4" t="n">
        <v>-1111.99052060547</v>
      </c>
      <c r="F6" s="5" t="n">
        <v>0.00014086380077862</v>
      </c>
      <c r="G6" s="1" t="n">
        <f aca="false">$F$2*F6</f>
        <v>38.8251624982048</v>
      </c>
    </row>
    <row r="7" customFormat="false" ht="12.75" hidden="false" customHeight="false" outlineLevel="0" collapsed="false">
      <c r="B7" s="2"/>
      <c r="C7" s="3" t="n">
        <v>36951</v>
      </c>
      <c r="D7" s="4" t="n">
        <v>-1132.08733741888</v>
      </c>
      <c r="E7" s="4" t="n">
        <v>-1098.35440748105</v>
      </c>
      <c r="F7" s="5" t="n">
        <v>0.000139136416698487</v>
      </c>
      <c r="G7" s="1" t="n">
        <f aca="false">$F$2*F7</f>
        <v>38.3490574432704</v>
      </c>
    </row>
    <row r="8" customFormat="false" ht="12.75" hidden="false" customHeight="false" outlineLevel="0" collapsed="false">
      <c r="B8" s="2"/>
      <c r="C8" s="3" t="n">
        <v>36982</v>
      </c>
      <c r="D8" s="4" t="n">
        <v>-1116.72749852721</v>
      </c>
      <c r="E8" s="4" t="n">
        <v>-1083.45224738505</v>
      </c>
      <c r="F8" s="5" t="n">
        <v>0.000137248653383929</v>
      </c>
      <c r="G8" s="1" t="n">
        <f aca="false">$F$2*F8</f>
        <v>37.8287483429852</v>
      </c>
    </row>
    <row r="9" customFormat="false" ht="12.75" hidden="false" customHeight="false" outlineLevel="0" collapsed="false">
      <c r="B9" s="2"/>
      <c r="C9" s="3" t="n">
        <v>37012</v>
      </c>
      <c r="D9" s="4" t="n">
        <v>20713.4563796778</v>
      </c>
      <c r="E9" s="4" t="n">
        <f aca="false">38126.2556469673+5027.82</f>
        <v>43154.0756469673</v>
      </c>
      <c r="F9" s="5" t="n">
        <v>0.0925596252415733</v>
      </c>
      <c r="G9" s="1" t="n">
        <f aca="false">$F$2*F9</f>
        <v>25511.4690283329</v>
      </c>
    </row>
    <row r="10" customFormat="false" ht="12.75" hidden="false" customHeight="false" outlineLevel="0" collapsed="false">
      <c r="B10" s="2"/>
      <c r="C10" s="3" t="n">
        <v>37043</v>
      </c>
      <c r="D10" s="4" t="n">
        <v>21693.8180822825</v>
      </c>
      <c r="E10" s="4" t="n">
        <v>40418.287804366</v>
      </c>
      <c r="F10" s="5" t="n">
        <v>0.0772318214430708</v>
      </c>
      <c r="G10" s="1" t="n">
        <f aca="false">$F$2*F10</f>
        <v>21286.7890897821</v>
      </c>
    </row>
    <row r="11" customFormat="false" ht="12.75" hidden="false" customHeight="false" outlineLevel="0" collapsed="false">
      <c r="B11" s="2"/>
      <c r="C11" s="3" t="n">
        <v>37073</v>
      </c>
      <c r="D11" s="4" t="n">
        <v>25332.951440809</v>
      </c>
      <c r="E11" s="4" t="n">
        <v>45515.3899863034</v>
      </c>
      <c r="F11" s="5" t="n">
        <v>0.083245427676546</v>
      </c>
      <c r="G11" s="1" t="n">
        <f aca="false">$F$2*F11</f>
        <v>22944.271267065</v>
      </c>
    </row>
    <row r="12" customFormat="false" ht="12.75" hidden="false" customHeight="false" outlineLevel="0" collapsed="false">
      <c r="B12" s="2"/>
      <c r="C12" s="3" t="n">
        <v>37104</v>
      </c>
      <c r="D12" s="4" t="n">
        <v>31008.955169474</v>
      </c>
      <c r="E12" s="4" t="n">
        <v>50441.8610619675</v>
      </c>
      <c r="F12" s="5" t="n">
        <v>0.0801538703250421</v>
      </c>
      <c r="G12" s="1" t="n">
        <f aca="false">$F$2*F12</f>
        <v>22092.1700467287</v>
      </c>
    </row>
    <row r="13" customFormat="false" ht="12.75" hidden="false" customHeight="false" outlineLevel="0" collapsed="false">
      <c r="B13" s="2"/>
      <c r="C13" s="3" t="n">
        <v>37135</v>
      </c>
      <c r="D13" s="4" t="n">
        <v>38121.0880817877</v>
      </c>
      <c r="E13" s="4" t="n">
        <v>49435.5951139837</v>
      </c>
      <c r="F13" s="5" t="n">
        <v>0.0466683436058181</v>
      </c>
      <c r="G13" s="1" t="n">
        <f aca="false">$F$2*F13</f>
        <v>12862.8222013228</v>
      </c>
    </row>
    <row r="14" customFormat="false" ht="12.75" hidden="false" customHeight="false" outlineLevel="0" collapsed="false">
      <c r="B14" s="2"/>
      <c r="C14" s="3" t="n">
        <v>37165</v>
      </c>
      <c r="D14" s="4" t="n">
        <v>48866.5924036608</v>
      </c>
      <c r="E14" s="4" t="n">
        <v>55241.7321698754</v>
      </c>
      <c r="F14" s="5" t="n">
        <v>0.0262951989245505</v>
      </c>
      <c r="G14" s="1" t="n">
        <f aca="false">$F$2*F14</f>
        <v>7247.53531798246</v>
      </c>
    </row>
    <row r="15" customFormat="false" ht="12.75" hidden="false" customHeight="false" outlineLevel="0" collapsed="false">
      <c r="B15" s="2"/>
      <c r="C15" s="3" t="n">
        <v>37196</v>
      </c>
      <c r="D15" s="4" t="n">
        <v>51364.149366471</v>
      </c>
      <c r="E15" s="4" t="n">
        <v>48227.6405761563</v>
      </c>
      <c r="F15" s="5" t="n">
        <v>-0.0129369904965861</v>
      </c>
      <c r="G15" s="1" t="n">
        <f aca="false">$F$2*F15</f>
        <v>-3565.71919465005</v>
      </c>
    </row>
    <row r="16" customFormat="false" ht="12.75" hidden="false" customHeight="false" outlineLevel="0" collapsed="false">
      <c r="B16" s="2"/>
      <c r="C16" s="3" t="n">
        <v>37226</v>
      </c>
      <c r="D16" s="4" t="n">
        <v>-1104.51729338115</v>
      </c>
      <c r="E16" s="4" t="n">
        <v>-1060.27620177472</v>
      </c>
      <c r="F16" s="5" t="n">
        <v>0.000182478870595979</v>
      </c>
      <c r="G16" s="1" t="n">
        <f aca="false">$F$2*F16</f>
        <v>50.295191271405</v>
      </c>
    </row>
    <row r="17" customFormat="false" ht="12.75" hidden="false" customHeight="false" outlineLevel="0" collapsed="false">
      <c r="B17" s="2" t="n">
        <v>2002</v>
      </c>
      <c r="C17" s="3" t="n">
        <v>37257</v>
      </c>
      <c r="D17" s="4" t="n">
        <v>-1089.84724937091</v>
      </c>
      <c r="E17" s="4" t="n">
        <v>-1045.20530748469</v>
      </c>
      <c r="F17" s="5" t="n">
        <v>0.000184132236362461</v>
      </c>
      <c r="G17" s="1" t="n">
        <f aca="false">$F$2*F17</f>
        <v>50.7508952506942</v>
      </c>
    </row>
    <row r="18" customFormat="false" ht="12.75" hidden="false" customHeight="false" outlineLevel="0" collapsed="false">
      <c r="B18" s="2"/>
      <c r="C18" s="3" t="n">
        <v>37288</v>
      </c>
      <c r="D18" s="4" t="n">
        <v>-1075.37205083078</v>
      </c>
      <c r="E18" s="4" t="n">
        <v>-1030.3486327106</v>
      </c>
      <c r="F18" s="5" t="n">
        <v>0.000185705691035553</v>
      </c>
      <c r="G18" s="1" t="n">
        <f aca="false">$F$2*F18</f>
        <v>51.1845739746012</v>
      </c>
    </row>
    <row r="19" customFormat="false" ht="12.75" hidden="false" customHeight="false" outlineLevel="0" collapsed="false">
      <c r="B19" s="2"/>
      <c r="C19" s="3" t="n">
        <v>37316</v>
      </c>
      <c r="D19" s="4" t="n">
        <v>-1062.46299848968</v>
      </c>
      <c r="E19" s="4" t="n">
        <v>-1017.11129325938</v>
      </c>
      <c r="F19" s="5" t="n">
        <v>0.000187059759366861</v>
      </c>
      <c r="G19" s="1" t="n">
        <f aca="false">$F$2*F19</f>
        <v>51.5577849962129</v>
      </c>
    </row>
    <row r="20" customFormat="false" ht="12.75" hidden="false" customHeight="false" outlineLevel="0" collapsed="false">
      <c r="B20" s="2"/>
      <c r="C20" s="3" t="n">
        <v>37347</v>
      </c>
      <c r="D20" s="4" t="n">
        <v>-1048.35151373476</v>
      </c>
      <c r="E20" s="4" t="n">
        <v>-1002.65395020458</v>
      </c>
      <c r="F20" s="5" t="n">
        <v>0.000188486302647279</v>
      </c>
      <c r="G20" s="1" t="n">
        <f aca="false">$F$2*F20</f>
        <v>51.9509717082482</v>
      </c>
    </row>
    <row r="21" customFormat="false" ht="12.75" hidden="false" customHeight="false" outlineLevel="0" collapsed="false">
      <c r="B21" s="2"/>
      <c r="C21" s="3" t="n">
        <v>37377</v>
      </c>
      <c r="D21" s="4" t="n">
        <v>13298.218057726</v>
      </c>
      <c r="E21" s="4" t="n">
        <v>30652.9804682872</v>
      </c>
      <c r="F21" s="5" t="n">
        <v>0.0715822627595477</v>
      </c>
      <c r="G21" s="1" t="n">
        <f aca="false">$F$2*F21</f>
        <v>19729.646426312</v>
      </c>
    </row>
    <row r="22" customFormat="false" ht="12.75" hidden="false" customHeight="false" outlineLevel="0" collapsed="false">
      <c r="B22" s="2"/>
      <c r="C22" s="3" t="n">
        <v>37408</v>
      </c>
      <c r="D22" s="4" t="n">
        <v>15423.3095342815</v>
      </c>
      <c r="E22" s="4" t="n">
        <v>32554.0633660212</v>
      </c>
      <c r="F22" s="5" t="n">
        <v>0.0706583065237749</v>
      </c>
      <c r="G22" s="1" t="n">
        <f aca="false">$F$2*F22</f>
        <v>19474.9837606959</v>
      </c>
    </row>
    <row r="23" customFormat="false" ht="12.75" hidden="false" customHeight="false" outlineLevel="0" collapsed="false">
      <c r="B23" s="2"/>
      <c r="C23" s="3" t="n">
        <v>37438</v>
      </c>
      <c r="D23" s="4" t="n">
        <v>18613.6598722856</v>
      </c>
      <c r="E23" s="4" t="n">
        <v>34691.3772453418</v>
      </c>
      <c r="F23" s="5" t="n">
        <v>0.0663149032147792</v>
      </c>
      <c r="G23" s="1" t="n">
        <f aca="false">$F$2*F23</f>
        <v>18277.8462538639</v>
      </c>
    </row>
    <row r="24" customFormat="false" ht="12.75" hidden="false" customHeight="false" outlineLevel="0" collapsed="false">
      <c r="B24" s="2"/>
      <c r="C24" s="3" t="n">
        <v>37469</v>
      </c>
      <c r="D24" s="4" t="n">
        <v>22768.4803832442</v>
      </c>
      <c r="E24" s="4" t="n">
        <v>36355.7945654192</v>
      </c>
      <c r="F24" s="5" t="n">
        <v>0.056042870018958</v>
      </c>
      <c r="G24" s="1" t="n">
        <f aca="false">$F$2*F24</f>
        <v>15446.6479203652</v>
      </c>
    </row>
    <row r="25" customFormat="false" ht="12.75" hidden="false" customHeight="false" outlineLevel="0" collapsed="false">
      <c r="B25" s="2"/>
      <c r="C25" s="3" t="n">
        <v>37500</v>
      </c>
      <c r="D25" s="4" t="n">
        <v>22945.7669434769</v>
      </c>
      <c r="E25" s="4" t="n">
        <v>34648.8075744555</v>
      </c>
      <c r="F25" s="5" t="n">
        <v>0.0482709074151647</v>
      </c>
      <c r="G25" s="1" t="n">
        <f aca="false">$F$2*F25</f>
        <v>13304.5240435825</v>
      </c>
    </row>
    <row r="26" customFormat="false" ht="12.75" hidden="false" customHeight="false" outlineLevel="0" collapsed="false">
      <c r="B26" s="2"/>
      <c r="C26" s="3" t="n">
        <v>37530</v>
      </c>
      <c r="D26" s="4" t="n">
        <v>25230.4995629291</v>
      </c>
      <c r="E26" s="4" t="n">
        <v>35174.9163442</v>
      </c>
      <c r="F26" s="5" t="n">
        <v>0.0410172054325678</v>
      </c>
      <c r="G26" s="1" t="n">
        <f aca="false">$F$2*F26</f>
        <v>11305.2441957352</v>
      </c>
    </row>
    <row r="27" customFormat="false" ht="12.75" hidden="false" customHeight="false" outlineLevel="0" collapsed="false">
      <c r="B27" s="2"/>
      <c r="C27" s="3" t="n">
        <v>37561</v>
      </c>
      <c r="D27" s="4" t="n">
        <v>22823.9053509039</v>
      </c>
      <c r="E27" s="4" t="n">
        <v>30147.2979857958</v>
      </c>
      <c r="F27" s="5" t="n">
        <v>0.0302064069493197</v>
      </c>
      <c r="G27" s="1" t="n">
        <f aca="false">$F$2*F27</f>
        <v>8325.55029618539</v>
      </c>
    </row>
    <row r="28" customFormat="false" ht="12.75" hidden="false" customHeight="false" outlineLevel="0" collapsed="false">
      <c r="B28" s="2"/>
      <c r="C28" s="3" t="n">
        <v>37591</v>
      </c>
      <c r="D28" s="4" t="n">
        <v>-1006.05308969791</v>
      </c>
      <c r="E28" s="4" t="n">
        <v>-953.48583368063</v>
      </c>
      <c r="F28" s="5" t="n">
        <v>0.000216821356798713</v>
      </c>
      <c r="G28" s="1" t="n">
        <f aca="false">$F$2*F28</f>
        <v>59.7607360035748</v>
      </c>
    </row>
    <row r="29" customFormat="false" ht="12.75" hidden="false" customHeight="false" outlineLevel="0" collapsed="false">
      <c r="B29" s="2" t="n">
        <v>2003</v>
      </c>
      <c r="C29" s="3" t="n">
        <v>37622</v>
      </c>
      <c r="D29" s="4" t="n">
        <v>-991.909650682818</v>
      </c>
      <c r="E29" s="4" t="n">
        <v>-939.161294273356</v>
      </c>
      <c r="F29" s="5" t="n">
        <v>0.000217568331925918</v>
      </c>
      <c r="G29" s="1" t="n">
        <f aca="false">$F$2*F29</f>
        <v>59.9666187820854</v>
      </c>
    </row>
    <row r="30" customFormat="false" ht="12.75" hidden="false" customHeight="false" outlineLevel="0" collapsed="false">
      <c r="B30" s="2"/>
      <c r="C30" s="3" t="n">
        <v>37653</v>
      </c>
      <c r="D30" s="4" t="n">
        <v>-977.965044979034</v>
      </c>
      <c r="E30" s="4" t="n">
        <v>-925.051957255023</v>
      </c>
      <c r="F30" s="5" t="n">
        <v>0.000218247790391769</v>
      </c>
      <c r="G30" s="1" t="n">
        <f aca="false">$F$2*F30</f>
        <v>60.1538924833601</v>
      </c>
    </row>
    <row r="31" customFormat="false" ht="12.75" hidden="false" customHeight="false" outlineLevel="0" collapsed="false">
      <c r="B31" s="2"/>
      <c r="C31" s="3" t="n">
        <v>37681</v>
      </c>
      <c r="D31" s="4" t="n">
        <v>-965.538492837386</v>
      </c>
      <c r="E31" s="4" t="n">
        <v>-912.490320770394</v>
      </c>
      <c r="F31" s="5" t="n">
        <v>0.000218804965575459</v>
      </c>
      <c r="G31" s="1" t="n">
        <f aca="false">$F$2*F31</f>
        <v>60.3074622218393</v>
      </c>
    </row>
    <row r="32" customFormat="false" ht="12.75" hidden="false" customHeight="false" outlineLevel="0" collapsed="false">
      <c r="B32" s="2"/>
      <c r="C32" s="3" t="n">
        <v>37712</v>
      </c>
      <c r="D32" s="4" t="n">
        <v>-951.964621905517</v>
      </c>
      <c r="E32" s="4" t="n">
        <v>-898.781670786392</v>
      </c>
      <c r="F32" s="5" t="n">
        <v>0.000219360881542272</v>
      </c>
      <c r="G32" s="1" t="n">
        <f aca="false">$F$2*F32</f>
        <v>60.4606848924442</v>
      </c>
    </row>
    <row r="33" customFormat="false" ht="12.75" hidden="false" customHeight="false" outlineLevel="0" collapsed="false">
      <c r="B33" s="2"/>
      <c r="C33" s="3" t="n">
        <v>37742</v>
      </c>
      <c r="D33" s="4" t="n">
        <v>7184.20100451465</v>
      </c>
      <c r="E33" s="4" t="n">
        <v>9164.27658995392</v>
      </c>
      <c r="F33" s="5" t="n">
        <v>0.00816711214406629</v>
      </c>
      <c r="G33" s="1" t="n">
        <f aca="false">$F$2*F33</f>
        <v>2251.03578337184</v>
      </c>
    </row>
    <row r="34" customFormat="false" ht="12.75" hidden="false" customHeight="false" outlineLevel="0" collapsed="false">
      <c r="B34" s="2"/>
      <c r="C34" s="3" t="n">
        <v>37773</v>
      </c>
      <c r="D34" s="4" t="n">
        <v>7886.91988466699</v>
      </c>
      <c r="E34" s="4" t="n">
        <v>8631.90961576836</v>
      </c>
      <c r="F34" s="5" t="n">
        <v>0.00307281940387787</v>
      </c>
      <c r="G34" s="1" t="n">
        <f aca="false">$F$2*F34</f>
        <v>846.936629735627</v>
      </c>
    </row>
    <row r="35" customFormat="false" ht="12.75" hidden="false" customHeight="false" outlineLevel="0" collapsed="false">
      <c r="B35" s="2"/>
      <c r="C35" s="3" t="n">
        <v>37803</v>
      </c>
      <c r="D35" s="4" t="n">
        <v>10572.1412323564</v>
      </c>
      <c r="E35" s="4" t="n">
        <v>9558.20564238585</v>
      </c>
      <c r="F35" s="5" t="n">
        <v>-0.00418212604157333</v>
      </c>
      <c r="G35" s="1" t="n">
        <f aca="false">$F$2*F35</f>
        <v>-1152.68594383052</v>
      </c>
    </row>
    <row r="36" customFormat="false" ht="12.75" hidden="false" customHeight="false" outlineLevel="0" collapsed="false">
      <c r="B36" s="2"/>
      <c r="C36" s="3" t="n">
        <v>37834</v>
      </c>
      <c r="D36" s="4" t="n">
        <v>12913.7392926663</v>
      </c>
      <c r="E36" s="4" t="n">
        <v>10782.5130069495</v>
      </c>
      <c r="F36" s="5" t="n">
        <v>-0.00879055537466733</v>
      </c>
      <c r="G36" s="1" t="n">
        <f aca="false">$F$2*F36</f>
        <v>-2422.87045347656</v>
      </c>
    </row>
    <row r="37" customFormat="false" ht="12.75" hidden="false" customHeight="false" outlineLevel="0" collapsed="false">
      <c r="B37" s="2"/>
      <c r="C37" s="3" t="n">
        <v>37865</v>
      </c>
      <c r="D37" s="4" t="n">
        <v>14690.6308988441</v>
      </c>
      <c r="E37" s="4" t="n">
        <v>10689.2900396705</v>
      </c>
      <c r="F37" s="5" t="n">
        <v>-0.016504117198261</v>
      </c>
      <c r="G37" s="1" t="n">
        <f aca="false">$F$2*F37</f>
        <v>-4548.89779041909</v>
      </c>
    </row>
    <row r="38" customFormat="false" ht="12.75" hidden="false" customHeight="false" outlineLevel="0" collapsed="false">
      <c r="B38" s="2"/>
      <c r="C38" s="3" t="n">
        <v>37895</v>
      </c>
      <c r="D38" s="4" t="n">
        <v>16108.4261644445</v>
      </c>
      <c r="E38" s="4" t="n">
        <v>11082.0456718996</v>
      </c>
      <c r="F38" s="5" t="n">
        <v>-0.0207320434953265</v>
      </c>
      <c r="G38" s="1" t="n">
        <f aca="false">$F$2*F38</f>
        <v>-5714.20729226887</v>
      </c>
    </row>
    <row r="39" customFormat="false" ht="12.75" hidden="false" customHeight="false" outlineLevel="0" collapsed="false">
      <c r="B39" s="2"/>
      <c r="C39" s="3" t="n">
        <v>37926</v>
      </c>
      <c r="D39" s="4" t="n">
        <v>14652.3766498728</v>
      </c>
      <c r="E39" s="4" t="n">
        <v>9918.63498657939</v>
      </c>
      <c r="F39" s="5" t="n">
        <v>-0.0195250117265495</v>
      </c>
      <c r="G39" s="1" t="n">
        <f aca="false">$F$2*F39</f>
        <v>-5381.52278209503</v>
      </c>
    </row>
    <row r="40" customFormat="false" ht="12.75" hidden="false" customHeight="false" outlineLevel="0" collapsed="false">
      <c r="B40" s="2"/>
      <c r="C40" s="3" t="n">
        <v>37956</v>
      </c>
      <c r="D40" s="4" t="n">
        <v>-915.745487594373</v>
      </c>
      <c r="E40" s="4" t="n">
        <v>-843.87698584537</v>
      </c>
      <c r="F40" s="5" t="n">
        <v>0.000296432175481785</v>
      </c>
      <c r="G40" s="1" t="n">
        <f aca="false">$F$2*F40</f>
        <v>81.7032290706406</v>
      </c>
    </row>
    <row r="41" customFormat="false" ht="12.75" hidden="false" customHeight="false" outlineLevel="0" collapsed="false">
      <c r="B41" s="2" t="n">
        <v>2004</v>
      </c>
      <c r="C41" s="3" t="n">
        <v>37987</v>
      </c>
      <c r="D41" s="4" t="n">
        <v>-902.683640970051</v>
      </c>
      <c r="E41" s="4" t="n">
        <v>-830.640375203996</v>
      </c>
      <c r="F41" s="5" t="n">
        <v>0.00029715301530048</v>
      </c>
      <c r="G41" s="1" t="n">
        <f aca="false">$F$2*F41</f>
        <v>81.901908383149</v>
      </c>
    </row>
    <row r="42" customFormat="false" ht="12.75" hidden="false" customHeight="false" outlineLevel="0" collapsed="false">
      <c r="B42" s="2"/>
      <c r="C42" s="3" t="n">
        <v>38018</v>
      </c>
      <c r="D42" s="4" t="n">
        <v>-889.808103576348</v>
      </c>
      <c r="E42" s="4" t="n">
        <v>-817.611387076578</v>
      </c>
      <c r="F42" s="5" t="n">
        <v>0.000297785945356311</v>
      </c>
      <c r="G42" s="1" t="n">
        <f aca="false">$F$2*F42</f>
        <v>82.0763578309971</v>
      </c>
    </row>
    <row r="43" customFormat="false" ht="12.75" hidden="false" customHeight="false" outlineLevel="0" collapsed="false">
      <c r="B43" s="2"/>
      <c r="C43" s="3" t="n">
        <v>38047</v>
      </c>
      <c r="D43" s="4" t="n">
        <v>-877.929558451557</v>
      </c>
      <c r="E43" s="4" t="n">
        <v>-805.608055334412</v>
      </c>
      <c r="F43" s="5" t="n">
        <v>0.000298300646060501</v>
      </c>
      <c r="G43" s="1" t="n">
        <f aca="false">$F$2*F43</f>
        <v>82.2182206684873</v>
      </c>
    </row>
    <row r="44" customFormat="false" ht="12.75" hidden="false" customHeight="false" outlineLevel="0" collapsed="false">
      <c r="B44" s="2"/>
      <c r="C44" s="3" t="n">
        <v>38078</v>
      </c>
      <c r="D44" s="4" t="n">
        <v>-865.407103910637</v>
      </c>
      <c r="E44" s="4" t="n">
        <v>-792.971711013049</v>
      </c>
      <c r="F44" s="5" t="n">
        <v>0.00029877040116267</v>
      </c>
      <c r="G44" s="1" t="n">
        <f aca="false">$F$2*F44</f>
        <v>82.3476955092575</v>
      </c>
    </row>
    <row r="45" customFormat="false" ht="12.75" hidden="false" customHeight="false" outlineLevel="0" collapsed="false">
      <c r="B45" s="2"/>
      <c r="C45" s="3" t="n">
        <v>38108</v>
      </c>
      <c r="D45" s="4" t="n">
        <v>3774.64218579209</v>
      </c>
      <c r="E45" s="4" t="n">
        <v>3569.22259318806</v>
      </c>
      <c r="F45" s="5" t="n">
        <v>-0.000847283235914086</v>
      </c>
      <c r="G45" s="1" t="n">
        <f aca="false">$F$2*F45</f>
        <v>-233.529900049112</v>
      </c>
    </row>
    <row r="46" customFormat="false" ht="12.75" hidden="false" customHeight="false" outlineLevel="0" collapsed="false">
      <c r="B46" s="2"/>
      <c r="C46" s="3" t="n">
        <v>38139</v>
      </c>
      <c r="D46" s="4" t="n">
        <v>3721.59430996055</v>
      </c>
      <c r="E46" s="4" t="n">
        <v>3778.17653424346</v>
      </c>
      <c r="F46" s="5" t="n">
        <v>0.00023338168223346</v>
      </c>
      <c r="G46" s="1" t="n">
        <f aca="false">$F$2*F46</f>
        <v>64.3251260205508</v>
      </c>
    </row>
    <row r="47" customFormat="false" ht="12.75" hidden="false" customHeight="false" outlineLevel="0" collapsed="false">
      <c r="B47" s="2"/>
      <c r="C47" s="3" t="n">
        <v>38169</v>
      </c>
      <c r="D47" s="4" t="n">
        <v>3976.39397628259</v>
      </c>
      <c r="E47" s="4" t="n">
        <v>4685.9378550919</v>
      </c>
      <c r="F47" s="5" t="n">
        <v>0.00292661778771737</v>
      </c>
      <c r="G47" s="1" t="n">
        <f aca="false">$F$2*F47</f>
        <v>806.640247886238</v>
      </c>
    </row>
    <row r="48" customFormat="false" ht="12.75" hidden="false" customHeight="false" outlineLevel="0" collapsed="false">
      <c r="B48" s="2"/>
      <c r="C48" s="3" t="n">
        <v>38200</v>
      </c>
      <c r="D48" s="4" t="n">
        <v>4072.43060420277</v>
      </c>
      <c r="E48" s="4" t="n">
        <v>5899.22502176142</v>
      </c>
      <c r="F48" s="5" t="n">
        <v>0.00753488148738823</v>
      </c>
      <c r="G48" s="1" t="n">
        <f aca="false">$F$2*F48</f>
        <v>2076.77910531692</v>
      </c>
    </row>
    <row r="49" customFormat="false" ht="12.75" hidden="false" customHeight="false" outlineLevel="0" collapsed="false">
      <c r="B49" s="2"/>
      <c r="C49" s="3" t="n">
        <v>38231</v>
      </c>
      <c r="D49" s="4" t="n">
        <v>4003.41797459556</v>
      </c>
      <c r="E49" s="4" t="n">
        <v>7118.83672153461</v>
      </c>
      <c r="F49" s="5" t="n">
        <v>0.0128500015196809</v>
      </c>
      <c r="G49" s="1" t="n">
        <f aca="false">$F$2*F49</f>
        <v>3541.74311885748</v>
      </c>
    </row>
    <row r="50" customFormat="false" ht="12.75" hidden="false" customHeight="false" outlineLevel="0" collapsed="false">
      <c r="B50" s="2"/>
      <c r="C50" s="3" t="n">
        <v>38261</v>
      </c>
      <c r="D50" s="4" t="n">
        <v>4258.7838735836</v>
      </c>
      <c r="E50" s="4" t="n">
        <v>8926.05896163933</v>
      </c>
      <c r="F50" s="5" t="n">
        <v>0.0192508605891939</v>
      </c>
      <c r="G50" s="1" t="n">
        <f aca="false">$F$2*F50</f>
        <v>5305.96069731481</v>
      </c>
    </row>
    <row r="51" customFormat="false" ht="12.75" hidden="false" customHeight="false" outlineLevel="0" collapsed="false">
      <c r="B51" s="2"/>
      <c r="C51" s="3" t="n">
        <v>38292</v>
      </c>
      <c r="D51" s="4" t="n">
        <v>4179.72305164958</v>
      </c>
      <c r="E51" s="4" t="n">
        <v>9146.67914845087</v>
      </c>
      <c r="F51" s="5" t="n">
        <v>0.0204869388600792</v>
      </c>
      <c r="G51" s="1" t="n">
        <f aca="false">$F$2*F51</f>
        <v>5646.65106249274</v>
      </c>
    </row>
    <row r="52" customFormat="false" ht="12.75" hidden="false" customHeight="false" outlineLevel="0" collapsed="false">
      <c r="B52" s="2"/>
      <c r="C52" s="3" t="n">
        <v>38322</v>
      </c>
      <c r="D52" s="4" t="n">
        <v>-831.69837891197</v>
      </c>
      <c r="E52" s="4" t="n">
        <v>-757.45579443058</v>
      </c>
      <c r="F52" s="5" t="n">
        <v>0.000306224427887339</v>
      </c>
      <c r="G52" s="1" t="n">
        <f aca="false">$F$2*F52</f>
        <v>84.4021892631641</v>
      </c>
    </row>
    <row r="53" customFormat="false" ht="12.75" hidden="false" customHeight="false" outlineLevel="0" collapsed="false">
      <c r="B53" s="2" t="n">
        <v>2005</v>
      </c>
      <c r="C53" s="3" t="n">
        <v>38353</v>
      </c>
      <c r="D53" s="4" t="n">
        <v>-819.770707453176</v>
      </c>
      <c r="E53" s="4" t="n">
        <v>-745.601030812347</v>
      </c>
      <c r="F53" s="5" t="n">
        <v>0.000305923708806499</v>
      </c>
      <c r="G53" s="1" t="n">
        <f aca="false">$F$2*F53</f>
        <v>84.3193044686649</v>
      </c>
    </row>
    <row r="54" customFormat="false" ht="12.75" hidden="false" customHeight="false" outlineLevel="0" collapsed="false">
      <c r="B54" s="2"/>
      <c r="C54" s="3" t="n">
        <v>38384</v>
      </c>
      <c r="D54" s="4" t="n">
        <v>-808.014094818153</v>
      </c>
      <c r="E54" s="4" t="n">
        <v>-733.931803328998</v>
      </c>
      <c r="F54" s="5" t="n">
        <v>0.000305563275932774</v>
      </c>
      <c r="G54" s="1" t="n">
        <f aca="false">$F$2*F54</f>
        <v>84.2199612391431</v>
      </c>
    </row>
    <row r="55" customFormat="false" ht="12.75" hidden="false" customHeight="false" outlineLevel="0" collapsed="false">
      <c r="B55" s="2"/>
      <c r="C55" s="3" t="n">
        <v>38412</v>
      </c>
      <c r="D55" s="4" t="n">
        <v>-797.540206317459</v>
      </c>
      <c r="E55" s="4" t="n">
        <v>-723.548911921292</v>
      </c>
      <c r="F55" s="5" t="n">
        <v>0.000305187945077391</v>
      </c>
      <c r="G55" s="1" t="n">
        <f aca="false">$F$2*F55</f>
        <v>84.1165117981207</v>
      </c>
    </row>
    <row r="56" customFormat="false" ht="12.75" hidden="false" customHeight="false" outlineLevel="0" collapsed="false">
      <c r="B56" s="2"/>
      <c r="C56" s="3" t="n">
        <v>38443</v>
      </c>
      <c r="D56" s="4" t="n">
        <v>-786.102408917183</v>
      </c>
      <c r="E56" s="4" t="n">
        <v>-712.22481699704</v>
      </c>
      <c r="F56" s="5" t="n">
        <v>0.000304718962539764</v>
      </c>
      <c r="G56" s="1" t="n">
        <f aca="false">$F$2*F56</f>
        <v>83.9872498931349</v>
      </c>
    </row>
    <row r="57" customFormat="false" ht="12.75" hidden="false" customHeight="false" outlineLevel="0" collapsed="false">
      <c r="B57" s="2"/>
      <c r="C57" s="3" t="n">
        <v>38473</v>
      </c>
      <c r="D57" s="4" t="n">
        <v>3494.70678917855</v>
      </c>
      <c r="E57" s="4" t="n">
        <v>3265.53189982757</v>
      </c>
      <c r="F57" s="5" t="n">
        <v>-0.000945265441227178</v>
      </c>
      <c r="G57" s="1" t="n">
        <f aca="false">$F$2*F57</f>
        <v>-260.535951441917</v>
      </c>
    </row>
    <row r="58" customFormat="false" ht="12.75" hidden="false" customHeight="false" outlineLevel="0" collapsed="false">
      <c r="B58" s="2"/>
      <c r="C58" s="3" t="n">
        <v>38504</v>
      </c>
      <c r="D58" s="4" t="n">
        <v>3431.48236789307</v>
      </c>
      <c r="E58" s="4" t="n">
        <v>3439.08238937932</v>
      </c>
      <c r="F58" s="5" t="n">
        <v>3.1347403216273E-005</v>
      </c>
      <c r="G58" s="1" t="n">
        <f aca="false">$F$2*F58</f>
        <v>8.64003396927561</v>
      </c>
    </row>
    <row r="59" customFormat="false" ht="12.75" hidden="false" customHeight="false" outlineLevel="0" collapsed="false">
      <c r="B59" s="2"/>
      <c r="C59" s="3" t="n">
        <v>38534</v>
      </c>
      <c r="D59" s="4" t="n">
        <v>3651.15753072901</v>
      </c>
      <c r="E59" s="4" t="n">
        <v>4241.70676287188</v>
      </c>
      <c r="F59" s="5" t="n">
        <v>0.0024358069161451</v>
      </c>
      <c r="G59" s="1" t="n">
        <f aca="false">$F$2*F59</f>
        <v>671.361973841745</v>
      </c>
    </row>
    <row r="60" customFormat="false" ht="12.75" hidden="false" customHeight="false" outlineLevel="0" collapsed="false">
      <c r="B60" s="2"/>
      <c r="C60" s="3" t="n">
        <v>38565</v>
      </c>
      <c r="D60" s="4" t="n">
        <v>3725.27295701766</v>
      </c>
      <c r="E60" s="4" t="n">
        <v>5315.24655861818</v>
      </c>
      <c r="F60" s="5" t="n">
        <v>0.00655807930054124</v>
      </c>
      <c r="G60" s="1" t="n">
        <f aca="false">$F$2*F60</f>
        <v>1807.55093297378</v>
      </c>
    </row>
    <row r="61" customFormat="false" ht="12.75" hidden="false" customHeight="false" outlineLevel="0" collapsed="false">
      <c r="B61" s="2"/>
      <c r="C61" s="3" t="n">
        <v>38596</v>
      </c>
      <c r="D61" s="4" t="n">
        <v>3649.41696515966</v>
      </c>
      <c r="E61" s="4" t="n">
        <v>6392.71185383664</v>
      </c>
      <c r="F61" s="5" t="n">
        <v>0.0113151220917147</v>
      </c>
      <c r="G61" s="1" t="n">
        <f aca="false">$F$2*F61</f>
        <v>3118.69658116258</v>
      </c>
    </row>
    <row r="62" customFormat="false" ht="12.75" hidden="false" customHeight="false" outlineLevel="0" collapsed="false">
      <c r="B62" s="2"/>
      <c r="C62" s="3" t="n">
        <v>38626</v>
      </c>
      <c r="D62" s="4" t="n">
        <v>3868.91818349659</v>
      </c>
      <c r="E62" s="4" t="n">
        <v>7996.23372351922</v>
      </c>
      <c r="F62" s="5" t="n">
        <v>0.0170237182444903</v>
      </c>
      <c r="G62" s="1" t="n">
        <f aca="false">$F$2*F62</f>
        <v>4692.1112699829</v>
      </c>
    </row>
    <row r="63" customFormat="false" ht="12.75" hidden="false" customHeight="false" outlineLevel="0" collapsed="false">
      <c r="B63" s="2"/>
      <c r="C63" s="3" t="n">
        <v>38657</v>
      </c>
      <c r="D63" s="4" t="n">
        <v>3785.13737509638</v>
      </c>
      <c r="E63" s="4" t="n">
        <v>8180.1746699742</v>
      </c>
      <c r="F63" s="5" t="n">
        <v>0.0181279758856568</v>
      </c>
      <c r="G63" s="1" t="n">
        <f aca="false">$F$2*F63</f>
        <v>4996.46896955649</v>
      </c>
    </row>
    <row r="64" customFormat="false" ht="12.75" hidden="false" customHeight="false" outlineLevel="0" collapsed="false">
      <c r="B64" s="2"/>
      <c r="C64" s="3" t="n">
        <v>38687</v>
      </c>
      <c r="D64" s="4" t="n">
        <v>-753.458305593251</v>
      </c>
      <c r="E64" s="4" t="n">
        <v>-677.787668195086</v>
      </c>
      <c r="F64" s="5" t="n">
        <v>0.000312114641576515</v>
      </c>
      <c r="G64" s="1" t="n">
        <f aca="false">$F$2*F64</f>
        <v>86.0256617406022</v>
      </c>
    </row>
    <row r="65" customFormat="false" ht="12.75" hidden="false" customHeight="false" outlineLevel="0" collapsed="false">
      <c r="B65" s="2" t="n">
        <v>2006</v>
      </c>
      <c r="C65" s="3" t="n">
        <v>38718</v>
      </c>
      <c r="D65" s="4" t="n">
        <v>-742.663344723481</v>
      </c>
      <c r="E65" s="4" t="n">
        <v>-667.226852714009</v>
      </c>
      <c r="F65" s="5" t="n">
        <v>0.000311148874581796</v>
      </c>
      <c r="G65" s="1" t="n">
        <f aca="false">$F$2*F65</f>
        <v>85.7594751099838</v>
      </c>
    </row>
    <row r="66" customFormat="false" ht="12.75" hidden="false" customHeight="false" outlineLevel="0" collapsed="false">
      <c r="B66" s="2"/>
      <c r="C66" s="3" t="n">
        <v>38749</v>
      </c>
      <c r="D66" s="4" t="n">
        <v>-732.023045603823</v>
      </c>
      <c r="E66" s="4" t="n">
        <v>-656.830588505931</v>
      </c>
      <c r="F66" s="5" t="n">
        <v>0.000310142316799559</v>
      </c>
      <c r="G66" s="1" t="n">
        <f aca="false">$F$2*F66</f>
        <v>85.4820456409281</v>
      </c>
    </row>
    <row r="67" customFormat="false" ht="12.75" hidden="false" customHeight="false" outlineLevel="0" collapsed="false">
      <c r="B67" s="2"/>
      <c r="C67" s="3" t="n">
        <v>38777</v>
      </c>
      <c r="D67" s="4" t="n">
        <v>-722.543544131832</v>
      </c>
      <c r="E67" s="4" t="n">
        <v>-647.579716246935</v>
      </c>
      <c r="F67" s="5" t="n">
        <v>0.00030919930208049</v>
      </c>
      <c r="G67" s="1" t="n">
        <f aca="false">$F$2*F67</f>
        <v>85.2221300380289</v>
      </c>
    </row>
    <row r="68" customFormat="false" ht="12.75" hidden="false" customHeight="false" outlineLevel="0" collapsed="false">
      <c r="B68" s="2"/>
      <c r="C68" s="3" t="n">
        <v>38808</v>
      </c>
      <c r="D68" s="4" t="n">
        <v>-712.191505767259</v>
      </c>
      <c r="E68" s="4" t="n">
        <v>-637.489580038372</v>
      </c>
      <c r="F68" s="5" t="n">
        <v>0.000308119048228242</v>
      </c>
      <c r="G68" s="1" t="n">
        <f aca="false">$F$2*F68</f>
        <v>84.9243883107644</v>
      </c>
    </row>
    <row r="69" customFormat="false" ht="12.75" hidden="false" customHeight="false" outlineLevel="0" collapsed="false">
      <c r="B69" s="2"/>
      <c r="C69" s="3" t="n">
        <v>38838</v>
      </c>
      <c r="D69" s="4" t="n">
        <v>3162.1150040757</v>
      </c>
      <c r="E69" s="4" t="n">
        <v>2919.48183292526</v>
      </c>
      <c r="F69" s="5" t="n">
        <v>-0.00100077609826016</v>
      </c>
      <c r="G69" s="1" t="n">
        <f aca="false">$F$2*F69</f>
        <v>-275.835909754661</v>
      </c>
    </row>
    <row r="70" customFormat="false" ht="12.75" hidden="false" customHeight="false" outlineLevel="0" collapsed="false">
      <c r="B70" s="2"/>
      <c r="C70" s="3" t="n">
        <v>38869</v>
      </c>
      <c r="D70" s="4" t="n">
        <v>3106.5831661237</v>
      </c>
      <c r="E70" s="4" t="n">
        <v>3076.68066245656</v>
      </c>
      <c r="F70" s="5" t="n">
        <v>-0.000123337261786262</v>
      </c>
      <c r="G70" s="1" t="n">
        <f aca="false">$F$2*F70</f>
        <v>-33.994462768053</v>
      </c>
    </row>
    <row r="71" customFormat="false" ht="12.75" hidden="false" customHeight="false" outlineLevel="0" collapsed="false">
      <c r="B71" s="2"/>
      <c r="C71" s="3" t="n">
        <v>38899</v>
      </c>
      <c r="D71" s="4" t="n">
        <v>3307.22074684472</v>
      </c>
      <c r="E71" s="4" t="n">
        <v>3797.16101494649</v>
      </c>
      <c r="F71" s="5" t="n">
        <v>0.00202083048894994</v>
      </c>
      <c r="G71" s="1" t="n">
        <f aca="false">$F$2*F71</f>
        <v>556.98534102536</v>
      </c>
    </row>
    <row r="72" customFormat="false" ht="12.75" hidden="false" customHeight="false" outlineLevel="0" collapsed="false">
      <c r="B72" s="2"/>
      <c r="C72" s="3" t="n">
        <v>38930</v>
      </c>
      <c r="D72" s="4" t="n">
        <v>3376.01281657547</v>
      </c>
      <c r="E72" s="4" t="n">
        <v>4760.63562096729</v>
      </c>
      <c r="F72" s="5" t="n">
        <v>0.00571107982132453</v>
      </c>
      <c r="G72" s="1" t="n">
        <f aca="false">$F$2*F72</f>
        <v>1574.09924251311</v>
      </c>
    </row>
    <row r="73" customFormat="false" ht="12.75" hidden="false" customHeight="false" outlineLevel="0" collapsed="false">
      <c r="B73" s="2"/>
      <c r="C73" s="3" t="n">
        <v>38961</v>
      </c>
      <c r="D73" s="4" t="n">
        <v>3308.80104737856</v>
      </c>
      <c r="E73" s="4" t="n">
        <v>5727.87338322212</v>
      </c>
      <c r="F73" s="5" t="n">
        <v>0.00997781862305008</v>
      </c>
      <c r="G73" s="1" t="n">
        <f aca="false">$F$2*F73</f>
        <v>2750.10632452231</v>
      </c>
    </row>
    <row r="74" customFormat="false" ht="12.75" hidden="false" customHeight="false" outlineLevel="0" collapsed="false">
      <c r="B74" s="2"/>
      <c r="C74" s="3" t="n">
        <v>38991</v>
      </c>
      <c r="D74" s="4" t="n">
        <v>3509.36630950642</v>
      </c>
      <c r="E74" s="4" t="n">
        <v>7166.77422232334</v>
      </c>
      <c r="F74" s="5" t="n">
        <v>0.0150855153208429</v>
      </c>
      <c r="G74" s="1" t="n">
        <f aca="false">$F$2*F74</f>
        <v>4157.89990376137</v>
      </c>
    </row>
    <row r="75" customFormat="false" ht="12.75" hidden="false" customHeight="false" outlineLevel="0" collapsed="false">
      <c r="B75" s="2"/>
      <c r="C75" s="3" t="n">
        <v>39022</v>
      </c>
      <c r="D75" s="4" t="n">
        <v>3434.82310347755</v>
      </c>
      <c r="E75" s="4" t="n">
        <v>7333.68039802323</v>
      </c>
      <c r="F75" s="5" t="n">
        <v>0.0160814087060223</v>
      </c>
      <c r="G75" s="1" t="n">
        <f aca="false">$F$2*F75</f>
        <v>4432.39003037129</v>
      </c>
    </row>
    <row r="76" customFormat="false" ht="12.75" hidden="false" customHeight="false" outlineLevel="0" collapsed="false">
      <c r="B76" s="2"/>
      <c r="C76" s="3" t="n">
        <v>39052</v>
      </c>
      <c r="D76" s="4" t="n">
        <v>-686.512335298828</v>
      </c>
      <c r="E76" s="4" t="n">
        <v>-607.773533898567</v>
      </c>
      <c r="F76" s="5" t="n">
        <v>0.000324769733970854</v>
      </c>
      <c r="G76" s="1" t="n">
        <f aca="false">$F$2*F76</f>
        <v>89.5136836165148</v>
      </c>
    </row>
    <row r="77" customFormat="false" ht="12.75" hidden="false" customHeight="false" outlineLevel="0" collapsed="false">
      <c r="B77" s="2" t="n">
        <v>2007</v>
      </c>
      <c r="C77" s="3" t="n">
        <v>39083</v>
      </c>
      <c r="D77" s="4" t="n">
        <v>-676.729890515705</v>
      </c>
      <c r="E77" s="4" t="n">
        <v>-598.341658260357</v>
      </c>
      <c r="F77" s="5" t="n">
        <v>0.000323323760119246</v>
      </c>
      <c r="G77" s="1" t="n">
        <f aca="false">$F$2*F77</f>
        <v>89.1151414115869</v>
      </c>
    </row>
    <row r="78" customFormat="false" ht="12.75" hidden="false" customHeight="false" outlineLevel="0" collapsed="false">
      <c r="B78" s="2"/>
      <c r="C78" s="3" t="n">
        <v>39114</v>
      </c>
      <c r="D78" s="4" t="n">
        <v>-667.086840497999</v>
      </c>
      <c r="E78" s="4" t="n">
        <v>-589.056153388711</v>
      </c>
      <c r="F78" s="5" t="n">
        <v>0.000321849012727827</v>
      </c>
      <c r="G78" s="1" t="n">
        <f aca="false">$F$2*F78</f>
        <v>88.7086685860691</v>
      </c>
    </row>
    <row r="79" customFormat="false" ht="12.75" hidden="false" customHeight="false" outlineLevel="0" collapsed="false">
      <c r="B79" s="2"/>
      <c r="C79" s="3" t="n">
        <v>39142</v>
      </c>
      <c r="D79" s="4" t="n">
        <v>-658.495148875482</v>
      </c>
      <c r="E79" s="4" t="n">
        <v>-580.793164434348</v>
      </c>
      <c r="F79" s="5" t="n">
        <v>0.00032049323036648</v>
      </c>
      <c r="G79" s="1" t="n">
        <f aca="false">$F$2*F79</f>
        <v>88.3349851400699</v>
      </c>
    </row>
    <row r="80" customFormat="false" ht="12.75" hidden="false" customHeight="false" outlineLevel="0" collapsed="false">
      <c r="B80" s="2"/>
      <c r="C80" s="3" t="n">
        <v>39173</v>
      </c>
      <c r="D80" s="4" t="n">
        <v>-649.11193447042</v>
      </c>
      <c r="E80" s="4" t="n">
        <v>-571.779989965679</v>
      </c>
      <c r="F80" s="5" t="n">
        <v>0.000318966946379886</v>
      </c>
      <c r="G80" s="1" t="n">
        <f aca="false">$F$2*F80</f>
        <v>87.914307695117</v>
      </c>
    </row>
    <row r="81" customFormat="false" ht="12.75" hidden="false" customHeight="false" outlineLevel="0" collapsed="false">
      <c r="B81" s="2"/>
      <c r="C81" s="3" t="n">
        <v>39203</v>
      </c>
      <c r="D81" s="4" t="n">
        <v>2885.57967926194</v>
      </c>
      <c r="E81" s="4" t="n">
        <v>2621.63358553184</v>
      </c>
      <c r="F81" s="5" t="n">
        <v>-0.001088684373129</v>
      </c>
      <c r="G81" s="1" t="n">
        <f aca="false">$F$2*F81</f>
        <v>-300.065364290562</v>
      </c>
    </row>
    <row r="82" customFormat="false" ht="12.75" hidden="false" customHeight="false" outlineLevel="0" collapsed="false">
      <c r="B82" s="2"/>
      <c r="C82" s="3" t="n">
        <v>39234</v>
      </c>
      <c r="D82" s="4" t="n">
        <v>2835.03308828282</v>
      </c>
      <c r="E82" s="4" t="n">
        <v>2762.67519369798</v>
      </c>
      <c r="F82" s="5" t="n">
        <v>-0.000298450748006041</v>
      </c>
      <c r="G82" s="1" t="n">
        <f aca="false">$F$2*F82</f>
        <v>-82.2595920669211</v>
      </c>
    </row>
    <row r="83" customFormat="false" ht="12.75" hidden="false" customHeight="false" outlineLevel="0" collapsed="false">
      <c r="B83" s="2"/>
      <c r="C83" s="3" t="n">
        <v>39264</v>
      </c>
      <c r="D83" s="4" t="n">
        <v>3018.21882270485</v>
      </c>
      <c r="E83" s="4" t="n">
        <v>3409.23148862289</v>
      </c>
      <c r="F83" s="5" t="n">
        <v>0.00161278908531896</v>
      </c>
      <c r="G83" s="1" t="n">
        <f aca="false">$F$2*F83</f>
        <v>444.520153273781</v>
      </c>
    </row>
    <row r="84" customFormat="false" ht="12.75" hidden="false" customHeight="false" outlineLevel="0" collapsed="false">
      <c r="B84" s="2"/>
      <c r="C84" s="3" t="n">
        <v>39295</v>
      </c>
      <c r="D84" s="4" t="n">
        <v>3081.12920224811</v>
      </c>
      <c r="E84" s="4" t="n">
        <v>4273.7842032061</v>
      </c>
      <c r="F84" s="5" t="n">
        <v>0.00491928046264176</v>
      </c>
      <c r="G84" s="1" t="n">
        <f aca="false">$F$2*F84</f>
        <v>1355.86191967425</v>
      </c>
    </row>
    <row r="85" customFormat="false" ht="12.75" hidden="false" customHeight="false" outlineLevel="0" collapsed="false">
      <c r="B85" s="2"/>
      <c r="C85" s="3" t="n">
        <v>39326</v>
      </c>
      <c r="D85" s="4" t="n">
        <v>3019.94299240335</v>
      </c>
      <c r="E85" s="4" t="n">
        <v>5141.73535751628</v>
      </c>
      <c r="F85" s="5" t="n">
        <v>0.00875164378558643</v>
      </c>
      <c r="G85" s="1" t="n">
        <f aca="false">$F$2*F85</f>
        <v>2412.1455634709</v>
      </c>
    </row>
    <row r="86" customFormat="false" ht="12.75" hidden="false" customHeight="false" outlineLevel="0" collapsed="false">
      <c r="B86" s="2"/>
      <c r="C86" s="3" t="n">
        <v>39356</v>
      </c>
      <c r="D86" s="4" t="n">
        <v>3203.11720206941</v>
      </c>
      <c r="E86" s="4" t="n">
        <v>6433.16838732896</v>
      </c>
      <c r="F86" s="5" t="n">
        <v>0.013322819823182</v>
      </c>
      <c r="G86" s="1" t="n">
        <f aca="false">$F$2*F86</f>
        <v>3672.06224530506</v>
      </c>
    </row>
    <row r="87" customFormat="false" ht="12.75" hidden="false" customHeight="false" outlineLevel="0" collapsed="false">
      <c r="B87" s="2"/>
      <c r="C87" s="3" t="n">
        <v>39387</v>
      </c>
      <c r="D87" s="4" t="n">
        <v>3135.24946235263</v>
      </c>
      <c r="E87" s="4" t="n">
        <v>6583.21733799145</v>
      </c>
      <c r="F87" s="5" t="n">
        <v>0.0142216491716568</v>
      </c>
      <c r="G87" s="1" t="n">
        <f aca="false">$F$2*F87</f>
        <v>3919.79938799039</v>
      </c>
    </row>
    <row r="88" customFormat="false" ht="12.75" hidden="false" customHeight="false" outlineLevel="0" collapsed="false">
      <c r="B88" s="2"/>
      <c r="C88" s="3" t="n">
        <v>39417</v>
      </c>
      <c r="D88" s="4" t="n">
        <v>-628.876398422363</v>
      </c>
      <c r="E88" s="4" t="n">
        <v>-544.858838169836</v>
      </c>
      <c r="F88" s="5" t="n">
        <v>0.000346542749023899</v>
      </c>
      <c r="G88" s="1" t="n">
        <f aca="false">$F$2*F88</f>
        <v>95.5148055714651</v>
      </c>
    </row>
    <row r="89" customFormat="false" ht="12.75" hidden="false" customHeight="false" outlineLevel="0" collapsed="false">
      <c r="B89" s="2" t="n">
        <v>2008</v>
      </c>
      <c r="C89" s="3" t="n">
        <v>39448</v>
      </c>
      <c r="D89" s="4" t="n">
        <v>-619.990884317237</v>
      </c>
      <c r="E89" s="4" t="n">
        <v>-536.426062186401</v>
      </c>
      <c r="F89" s="5" t="n">
        <v>0.000344675364243777</v>
      </c>
      <c r="G89" s="1" t="n">
        <f aca="false">$F$2*F89</f>
        <v>95.0001132435984</v>
      </c>
    </row>
    <row r="90" customFormat="false" ht="12.75" hidden="false" customHeight="false" outlineLevel="0" collapsed="false">
      <c r="B90" s="2"/>
      <c r="C90" s="3" t="n">
        <v>39479</v>
      </c>
      <c r="D90" s="4" t="n">
        <v>-611.230915328942</v>
      </c>
      <c r="E90" s="4" t="n">
        <v>-528.123800211007</v>
      </c>
      <c r="F90" s="5" t="n">
        <v>0.000342787484543135</v>
      </c>
      <c r="G90" s="1" t="n">
        <f aca="false">$F$2*F90</f>
        <v>94.4797720647478</v>
      </c>
    </row>
    <row r="91" customFormat="false" ht="12.75" hidden="false" customHeight="false" outlineLevel="0" collapsed="false">
      <c r="B91" s="2"/>
      <c r="C91" s="3" t="n">
        <v>39508</v>
      </c>
      <c r="D91" s="4" t="n">
        <v>-603.148190796136</v>
      </c>
      <c r="E91" s="4" t="n">
        <v>-520.473533472604</v>
      </c>
      <c r="F91" s="5" t="n">
        <v>0.000341003748947162</v>
      </c>
      <c r="G91" s="1" t="n">
        <f aca="false">$F$2*F91</f>
        <v>93.9881352923147</v>
      </c>
    </row>
    <row r="92" customFormat="false" ht="12.75" hidden="false" customHeight="false" outlineLevel="0" collapsed="false">
      <c r="B92" s="2"/>
      <c r="C92" s="3" t="n">
        <v>39539</v>
      </c>
      <c r="D92" s="4" t="n">
        <v>-594.626195424319</v>
      </c>
      <c r="E92" s="4" t="n">
        <v>-512.418168659537</v>
      </c>
      <c r="F92" s="5" t="n">
        <v>0.000339079062772964</v>
      </c>
      <c r="G92" s="1" t="n">
        <f aca="false">$F$2*F92</f>
        <v>93.4576494396098</v>
      </c>
    </row>
    <row r="93" customFormat="false" ht="12.75" hidden="false" customHeight="false" outlineLevel="0" collapsed="false">
      <c r="B93" s="2"/>
      <c r="C93" s="3" t="n">
        <v>39569</v>
      </c>
      <c r="D93" s="4" t="n">
        <v>2653.11559003975</v>
      </c>
      <c r="E93" s="4" t="n">
        <v>2357.64565521658</v>
      </c>
      <c r="F93" s="5" t="n">
        <v>-0.00121870907890891</v>
      </c>
      <c r="G93" s="1" t="n">
        <f aca="false">$F$2*F93</f>
        <v>-335.903033747033</v>
      </c>
    </row>
    <row r="94" customFormat="false" ht="12.75" hidden="false" customHeight="false" outlineLevel="0" collapsed="false">
      <c r="B94" s="2"/>
      <c r="C94" s="3" t="n">
        <v>39600</v>
      </c>
      <c r="D94" s="4" t="n">
        <v>2605.42261455982</v>
      </c>
      <c r="E94" s="4" t="n">
        <v>2482.59730944593</v>
      </c>
      <c r="F94" s="5" t="n">
        <v>-0.000506610984131609</v>
      </c>
      <c r="G94" s="1" t="n">
        <f aca="false">$F$2*F94</f>
        <v>-139.633132668322</v>
      </c>
    </row>
    <row r="95" customFormat="false" ht="12.75" hidden="false" customHeight="false" outlineLevel="0" collapsed="false">
      <c r="B95" s="2"/>
      <c r="C95" s="3" t="n">
        <v>39630</v>
      </c>
      <c r="D95" s="4" t="n">
        <v>2772.40240400826</v>
      </c>
      <c r="E95" s="4" t="n">
        <v>3060.90963919853</v>
      </c>
      <c r="F95" s="5" t="n">
        <v>0.00118999040314451</v>
      </c>
      <c r="G95" s="1" t="n">
        <f aca="false">$F$2*F95</f>
        <v>327.987534895497</v>
      </c>
    </row>
    <row r="96" customFormat="false" ht="12.75" hidden="false" customHeight="false" outlineLevel="0" collapsed="false">
      <c r="B96" s="2"/>
      <c r="C96" s="3" t="n">
        <v>39661</v>
      </c>
      <c r="D96" s="4" t="n">
        <v>2828.98252356993</v>
      </c>
      <c r="E96" s="4" t="n">
        <v>3834.23833491086</v>
      </c>
      <c r="F96" s="5" t="n">
        <v>0.00414632502166548</v>
      </c>
      <c r="G96" s="1" t="n">
        <f aca="false">$F$2*F96</f>
        <v>1142.81839512148</v>
      </c>
    </row>
    <row r="97" customFormat="false" ht="12.75" hidden="false" customHeight="false" outlineLevel="0" collapsed="false">
      <c r="B97" s="2"/>
      <c r="C97" s="3" t="n">
        <v>39692</v>
      </c>
      <c r="D97" s="4" t="n">
        <v>2771.74920469612</v>
      </c>
      <c r="E97" s="4" t="n">
        <v>4610.43140599265</v>
      </c>
      <c r="F97" s="5" t="n">
        <v>0.00758391439484166</v>
      </c>
      <c r="G97" s="1" t="n">
        <f aca="false">$F$2*F97</f>
        <v>2090.29365333505</v>
      </c>
    </row>
    <row r="98" customFormat="false" ht="12.75" hidden="false" customHeight="false" outlineLevel="0" collapsed="false">
      <c r="B98" s="2"/>
      <c r="C98" s="3" t="n">
        <v>39722</v>
      </c>
      <c r="D98" s="4" t="n">
        <v>2938.73132044346</v>
      </c>
      <c r="E98" s="4" t="n">
        <v>5766.21952964806</v>
      </c>
      <c r="F98" s="5" t="n">
        <v>0.0116623897897697</v>
      </c>
      <c r="G98" s="1" t="n">
        <f aca="false">$F$2*F98</f>
        <v>3214.41119863589</v>
      </c>
    </row>
    <row r="99" customFormat="false" ht="12.75" hidden="false" customHeight="false" outlineLevel="0" collapsed="false">
      <c r="B99" s="2"/>
      <c r="C99" s="3" t="n">
        <v>39753</v>
      </c>
      <c r="D99" s="4" t="n">
        <v>2875.50496506079</v>
      </c>
      <c r="E99" s="4" t="n">
        <v>5899.39391158257</v>
      </c>
      <c r="F99" s="5" t="n">
        <v>0.012472473434375</v>
      </c>
      <c r="G99" s="1" t="n">
        <f aca="false">$F$2*F99</f>
        <v>3437.6880729293</v>
      </c>
    </row>
    <row r="100" customFormat="false" ht="12.75" hidden="false" customHeight="false" outlineLevel="0" collapsed="false">
      <c r="B100" s="2"/>
      <c r="C100" s="3" t="n">
        <v>39783</v>
      </c>
      <c r="D100" s="4" t="n">
        <v>-557.270044197325</v>
      </c>
      <c r="E100" s="4" t="n">
        <v>-455.745872171039</v>
      </c>
      <c r="F100" s="5" t="n">
        <v>0.000418751336751726</v>
      </c>
      <c r="G100" s="1" t="n">
        <f aca="false">$F$2*F100</f>
        <v>115.417080938184</v>
      </c>
    </row>
    <row r="101" customFormat="false" ht="12.75" hidden="false" customHeight="false" outlineLevel="0" collapsed="false">
      <c r="B101" s="2" t="n">
        <v>2009</v>
      </c>
      <c r="C101" s="3" t="n">
        <v>39814</v>
      </c>
      <c r="D101" s="4" t="n">
        <v>-549.258370699852</v>
      </c>
      <c r="E101" s="4" t="n">
        <v>-448.382862329808</v>
      </c>
      <c r="F101" s="5" t="n">
        <v>0.000416075828370497</v>
      </c>
      <c r="G101" s="1" t="n">
        <f aca="false">$F$2*F101</f>
        <v>114.679651967133</v>
      </c>
    </row>
    <row r="102" customFormat="false" ht="12.75" hidden="false" customHeight="false" outlineLevel="0" collapsed="false">
      <c r="B102" s="2"/>
      <c r="C102" s="3" t="n">
        <v>39845</v>
      </c>
      <c r="D102" s="4" t="n">
        <v>-541.361878186712</v>
      </c>
      <c r="E102" s="4" t="n">
        <v>-441.138808944867</v>
      </c>
      <c r="F102" s="5" t="n">
        <v>0.000413384747501484</v>
      </c>
      <c r="G102" s="1" t="n">
        <f aca="false">$F$2*F102</f>
        <v>113.937930875854</v>
      </c>
    </row>
    <row r="103" customFormat="false" ht="12.75" hidden="false" customHeight="false" outlineLevel="0" collapsed="false">
      <c r="B103" s="2"/>
      <c r="C103" s="3" t="n">
        <v>39873</v>
      </c>
      <c r="D103" s="4" t="n">
        <v>-534.327185018394</v>
      </c>
      <c r="E103" s="4" t="n">
        <v>-434.696439379757</v>
      </c>
      <c r="F103" s="5" t="n">
        <v>0.000410941621931657</v>
      </c>
      <c r="G103" s="1" t="n">
        <f aca="false">$F$2*F103</f>
        <v>113.264551720047</v>
      </c>
    </row>
    <row r="104" customFormat="false" ht="12.75" hidden="false" customHeight="false" outlineLevel="0" collapsed="false">
      <c r="B104" s="2"/>
      <c r="C104" s="3" t="n">
        <v>39904</v>
      </c>
      <c r="D104" s="4" t="n">
        <v>-526.645352858624</v>
      </c>
      <c r="E104" s="4" t="n">
        <v>-427.673503229279</v>
      </c>
      <c r="F104" s="5" t="n">
        <v>0.00040822390870963</v>
      </c>
      <c r="G104" s="1" t="n">
        <f aca="false">$F$2*F104</f>
        <v>112.515490166366</v>
      </c>
    </row>
    <row r="105" customFormat="false" ht="12.75" hidden="false" customHeight="false" outlineLevel="0" collapsed="false">
      <c r="B105" s="2"/>
      <c r="C105" s="3" t="n">
        <v>39934</v>
      </c>
      <c r="D105" s="4" t="n">
        <v>2357.37664623724</v>
      </c>
      <c r="E105" s="4" t="n">
        <v>1973.00346570005</v>
      </c>
      <c r="F105" s="5" t="n">
        <v>-0.0015854035541387</v>
      </c>
      <c r="G105" s="1" t="n">
        <f aca="false">$F$2*F105</f>
        <v>-436.972098398818</v>
      </c>
    </row>
    <row r="106" customFormat="false" ht="12.75" hidden="false" customHeight="false" outlineLevel="0" collapsed="false">
      <c r="B106" s="2"/>
      <c r="C106" s="3" t="n">
        <v>39965</v>
      </c>
      <c r="D106" s="4" t="n">
        <v>2313.0691353546</v>
      </c>
      <c r="E106" s="4" t="n">
        <v>2074.49802531918</v>
      </c>
      <c r="F106" s="5" t="n">
        <v>-0.000984021531461602</v>
      </c>
      <c r="G106" s="1" t="n">
        <f aca="false">$F$2*F106</f>
        <v>-271.21798254451</v>
      </c>
    </row>
    <row r="107" customFormat="false" ht="12.75" hidden="false" customHeight="false" outlineLevel="0" collapsed="false">
      <c r="B107" s="2"/>
      <c r="C107" s="3" t="n">
        <v>39995</v>
      </c>
      <c r="D107" s="4" t="n">
        <v>2459.22555378072</v>
      </c>
      <c r="E107" s="4" t="n">
        <v>2553.72748360796</v>
      </c>
      <c r="F107" s="5" t="n">
        <v>0.000389787068940865</v>
      </c>
      <c r="G107" s="1" t="n">
        <f aca="false">$F$2*F107</f>
        <v>107.433891515619</v>
      </c>
    </row>
    <row r="108" customFormat="false" ht="12.75" hidden="false" customHeight="false" outlineLevel="0" collapsed="false">
      <c r="B108" s="2"/>
      <c r="C108" s="3" t="n">
        <v>40026</v>
      </c>
      <c r="D108" s="4" t="n">
        <v>2507.42159670884</v>
      </c>
      <c r="E108" s="4" t="n">
        <v>3194.21682176197</v>
      </c>
      <c r="F108" s="5" t="n">
        <v>0.0028327876290509</v>
      </c>
      <c r="G108" s="1" t="n">
        <f aca="false">$F$2*F108</f>
        <v>780.778591894268</v>
      </c>
    </row>
    <row r="109" customFormat="false" ht="12.75" hidden="false" customHeight="false" outlineLevel="0" collapsed="false">
      <c r="B109" s="2"/>
      <c r="C109" s="3" t="n">
        <v>40057</v>
      </c>
      <c r="D109" s="4" t="n">
        <v>2454.85289136218</v>
      </c>
      <c r="E109" s="4" t="n">
        <v>3836.0032624255</v>
      </c>
      <c r="F109" s="5" t="n">
        <v>0.00569675726080452</v>
      </c>
      <c r="G109" s="1" t="n">
        <f aca="false">$F$2*F109</f>
        <v>1570.15162973746</v>
      </c>
    </row>
    <row r="110" customFormat="false" ht="12.75" hidden="false" customHeight="false" outlineLevel="0" collapsed="false">
      <c r="B110" s="2"/>
      <c r="C110" s="3" t="n">
        <v>40087</v>
      </c>
      <c r="D110" s="4" t="n">
        <v>2600.80817919023</v>
      </c>
      <c r="E110" s="4" t="n">
        <v>4792.45978172297</v>
      </c>
      <c r="F110" s="5" t="n">
        <v>0.00903978845566977</v>
      </c>
      <c r="G110" s="1" t="n">
        <f aca="false">$F$2*F110</f>
        <v>2491.56457372861</v>
      </c>
    </row>
    <row r="111" customFormat="false" ht="12.75" hidden="false" customHeight="false" outlineLevel="0" collapsed="false">
      <c r="B111" s="2"/>
      <c r="C111" s="3" t="n">
        <v>40118</v>
      </c>
      <c r="D111" s="4" t="n">
        <v>2543.06022020138</v>
      </c>
      <c r="E111" s="4" t="n">
        <v>4898.47151678297</v>
      </c>
      <c r="F111" s="5" t="n">
        <v>0.00971523933027776</v>
      </c>
      <c r="G111" s="1" t="n">
        <f aca="false">$F$2*F111</f>
        <v>2677.73369468982</v>
      </c>
    </row>
    <row r="112" customFormat="false" ht="12.75" hidden="false" customHeight="false" outlineLevel="0" collapsed="false">
      <c r="B112" s="2"/>
      <c r="C112" s="3" t="n">
        <v>40148</v>
      </c>
      <c r="D112" s="4" t="n">
        <v>-489.246586598678</v>
      </c>
      <c r="E112" s="4" t="n">
        <v>-388.068293509254</v>
      </c>
      <c r="F112" s="5" t="n">
        <v>0.000417324708351077</v>
      </c>
      <c r="G112" s="1" t="n">
        <f aca="false">$F$2*F112</f>
        <v>115.023870765141</v>
      </c>
    </row>
    <row r="113" customFormat="false" ht="12.75" hidden="false" customHeight="false" outlineLevel="0" collapsed="false">
      <c r="B113" s="2" t="n">
        <v>2010</v>
      </c>
      <c r="C113" s="3" t="n">
        <v>40179</v>
      </c>
      <c r="D113" s="4" t="n">
        <v>-482.078415392625</v>
      </c>
      <c r="E113" s="4" t="n">
        <v>-381.659809223806</v>
      </c>
      <c r="F113" s="5" t="n">
        <v>0.000414191268233643</v>
      </c>
      <c r="G113" s="1" t="n">
        <f aca="false">$F$2*F113</f>
        <v>114.160225733093</v>
      </c>
    </row>
    <row r="114" customFormat="false" ht="12.75" hidden="false" customHeight="false" outlineLevel="0" collapsed="false">
      <c r="B114" s="2"/>
      <c r="C114" s="3" t="n">
        <v>40210</v>
      </c>
      <c r="D114" s="4" t="n">
        <v>-475.015268278403</v>
      </c>
      <c r="E114" s="4" t="n">
        <v>-375.357153400832</v>
      </c>
      <c r="F114" s="5" t="n">
        <v>0.00041105451037153</v>
      </c>
      <c r="G114" s="1" t="n">
        <f aca="false">$F$2*F114</f>
        <v>113.295666257622</v>
      </c>
    </row>
    <row r="115" customFormat="false" ht="12.75" hidden="false" customHeight="false" outlineLevel="0" collapsed="false">
      <c r="B115" s="2"/>
      <c r="C115" s="3" t="n">
        <v>40238</v>
      </c>
      <c r="D115" s="4" t="n">
        <v>-468.724641593676</v>
      </c>
      <c r="E115" s="4" t="n">
        <v>-369.753939580324</v>
      </c>
      <c r="F115" s="5" t="n">
        <v>0.000408219175199159</v>
      </c>
      <c r="G115" s="1" t="n">
        <f aca="false">$F$2*F115</f>
        <v>112.514185506743</v>
      </c>
    </row>
    <row r="116" customFormat="false" ht="12.75" hidden="false" customHeight="false" outlineLevel="0" collapsed="false">
      <c r="B116" s="2"/>
      <c r="C116" s="3" t="n">
        <v>40269</v>
      </c>
      <c r="D116" s="4" t="n">
        <v>-461.857146609606</v>
      </c>
      <c r="E116" s="4" t="n">
        <v>-363.647894971899</v>
      </c>
      <c r="F116" s="5" t="n">
        <v>0.000405078461452794</v>
      </c>
      <c r="G116" s="1" t="n">
        <f aca="false">$F$2*F116</f>
        <v>111.648535702542</v>
      </c>
    </row>
    <row r="117" customFormat="false" ht="12.75" hidden="false" customHeight="false" outlineLevel="0" collapsed="false">
      <c r="B117" s="2"/>
      <c r="C117" s="3"/>
    </row>
    <row r="118" customFormat="false" ht="12.75" hidden="false" customHeight="false" outlineLevel="0" collapsed="false">
      <c r="B118" s="2"/>
      <c r="C118" s="3"/>
    </row>
    <row r="119" customFormat="false" ht="12.75" hidden="false" customHeight="false" outlineLevel="0" collapsed="false">
      <c r="B119" s="2"/>
      <c r="C119" s="3"/>
    </row>
    <row r="120" customFormat="false" ht="12.75" hidden="false" customHeight="false" outlineLevel="0" collapsed="false">
      <c r="B120" s="2"/>
      <c r="C120" s="3"/>
    </row>
    <row r="121" customFormat="false" ht="12.75" hidden="false" customHeight="false" outlineLevel="0" collapsed="false">
      <c r="B121" s="2"/>
      <c r="C121" s="3"/>
    </row>
    <row r="122" customFormat="false" ht="12.75" hidden="false" customHeight="false" outlineLevel="0" collapsed="false">
      <c r="B122" s="2"/>
      <c r="C122" s="3"/>
    </row>
    <row r="123" customFormat="false" ht="12.75" hidden="false" customHeight="false" outlineLevel="0" collapsed="false">
      <c r="B123" s="2"/>
      <c r="C123" s="3"/>
    </row>
    <row r="124" customFormat="false" ht="12.75" hidden="false" customHeight="false" outlineLevel="0" collapsed="false">
      <c r="B124" s="2"/>
      <c r="C124" s="3"/>
    </row>
    <row r="125" customFormat="false" ht="12.75" hidden="false" customHeight="false" outlineLevel="0" collapsed="false">
      <c r="B125" s="2"/>
      <c r="C125" s="3"/>
    </row>
    <row r="126" customFormat="false" ht="12.75" hidden="false" customHeight="false" outlineLevel="0" collapsed="false">
      <c r="B126" s="2"/>
      <c r="C126" s="3"/>
    </row>
    <row r="127" customFormat="false" ht="12.75" hidden="false" customHeight="false" outlineLevel="0" collapsed="false">
      <c r="B127" s="2"/>
      <c r="C127" s="3"/>
    </row>
    <row r="128" customFormat="false" ht="12.75" hidden="false" customHeight="false" outlineLevel="0" collapsed="false">
      <c r="B128" s="2"/>
      <c r="C128" s="3"/>
    </row>
    <row r="129" customFormat="false" ht="12.75" hidden="false" customHeight="false" outlineLevel="0" collapsed="false">
      <c r="B129" s="2"/>
      <c r="C129" s="3"/>
    </row>
    <row r="130" customFormat="false" ht="12.75" hidden="false" customHeight="false" outlineLevel="0" collapsed="false">
      <c r="B130" s="2"/>
      <c r="C130" s="3"/>
    </row>
    <row r="131" customFormat="false" ht="12.75" hidden="false" customHeight="false" outlineLevel="0" collapsed="false">
      <c r="B131" s="2"/>
      <c r="C131" s="3"/>
    </row>
    <row r="132" customFormat="false" ht="12.75" hidden="false" customHeight="false" outlineLevel="0" collapsed="false">
      <c r="B132" s="2"/>
      <c r="C132" s="3"/>
    </row>
    <row r="133" customFormat="false" ht="12.75" hidden="false" customHeight="false" outlineLevel="0" collapsed="false">
      <c r="B133" s="2"/>
      <c r="C133" s="3"/>
    </row>
    <row r="134" customFormat="false" ht="12.75" hidden="false" customHeight="false" outlineLevel="0" collapsed="false">
      <c r="B134" s="2"/>
      <c r="C134" s="3"/>
    </row>
    <row r="135" customFormat="false" ht="12.75" hidden="false" customHeight="false" outlineLevel="0" collapsed="false">
      <c r="B135" s="2"/>
      <c r="C135" s="3"/>
    </row>
    <row r="136" customFormat="false" ht="12.75" hidden="false" customHeight="false" outlineLevel="0" collapsed="false">
      <c r="B136" s="2"/>
      <c r="C136" s="3"/>
    </row>
    <row r="137" customFormat="false" ht="12.75" hidden="false" customHeight="false" outlineLevel="0" collapsed="false">
      <c r="B137" s="2"/>
      <c r="C137" s="3"/>
    </row>
    <row r="138" customFormat="false" ht="12.75" hidden="false" customHeight="false" outlineLevel="0" collapsed="false">
      <c r="B138" s="2"/>
      <c r="C138" s="3"/>
    </row>
    <row r="139" customFormat="false" ht="12.75" hidden="false" customHeight="false" outlineLevel="0" collapsed="false">
      <c r="B139" s="2"/>
      <c r="C139" s="3"/>
    </row>
    <row r="140" customFormat="false" ht="12.75" hidden="false" customHeight="false" outlineLevel="0" collapsed="false">
      <c r="B140" s="2"/>
      <c r="C140" s="3"/>
    </row>
    <row r="141" customFormat="false" ht="12.75" hidden="false" customHeight="false" outlineLevel="0" collapsed="false">
      <c r="B141" s="2"/>
      <c r="C141" s="3"/>
    </row>
    <row r="142" customFormat="false" ht="12.75" hidden="false" customHeight="false" outlineLevel="0" collapsed="false">
      <c r="B142" s="2"/>
      <c r="C142" s="3"/>
    </row>
    <row r="143" customFormat="false" ht="12.75" hidden="false" customHeight="false" outlineLevel="0" collapsed="false">
      <c r="B143" s="2"/>
      <c r="C143" s="3"/>
    </row>
    <row r="144" customFormat="false" ht="12.75" hidden="false" customHeight="false" outlineLevel="0" collapsed="false">
      <c r="B144" s="2"/>
      <c r="C144" s="3"/>
    </row>
    <row r="145" customFormat="false" ht="12.75" hidden="false" customHeight="false" outlineLevel="0" collapsed="false">
      <c r="B145" s="2"/>
      <c r="C145" s="3"/>
    </row>
    <row r="146" customFormat="false" ht="12.75" hidden="false" customHeight="false" outlineLevel="0" collapsed="false">
      <c r="B146" s="2"/>
      <c r="C146" s="3"/>
    </row>
    <row r="147" customFormat="false" ht="12.75" hidden="false" customHeight="false" outlineLevel="0" collapsed="false">
      <c r="B147" s="2"/>
      <c r="C147" s="3"/>
    </row>
    <row r="148" customFormat="false" ht="12.75" hidden="false" customHeight="false" outlineLevel="0" collapsed="false">
      <c r="B148" s="2"/>
      <c r="C148" s="3"/>
    </row>
    <row r="149" customFormat="false" ht="12.75" hidden="false" customHeight="false" outlineLevel="0" collapsed="false">
      <c r="B149" s="2"/>
      <c r="C149" s="3"/>
    </row>
    <row r="150" customFormat="false" ht="12.75" hidden="false" customHeight="false" outlineLevel="0" collapsed="false">
      <c r="B150" s="2"/>
      <c r="C150" s="3"/>
    </row>
    <row r="151" customFormat="false" ht="12.75" hidden="false" customHeight="false" outlineLevel="0" collapsed="false">
      <c r="B151" s="2"/>
      <c r="C151" s="3"/>
    </row>
    <row r="152" customFormat="false" ht="12.75" hidden="false" customHeight="false" outlineLevel="0" collapsed="false">
      <c r="B152" s="2"/>
      <c r="C152" s="3"/>
    </row>
    <row r="153" customFormat="false" ht="12.75" hidden="false" customHeight="false" outlineLevel="0" collapsed="false">
      <c r="B153" s="2"/>
      <c r="C153" s="3"/>
    </row>
    <row r="154" customFormat="false" ht="12.75" hidden="false" customHeight="false" outlineLevel="0" collapsed="false">
      <c r="B154" s="2"/>
      <c r="C154" s="3"/>
    </row>
    <row r="155" customFormat="false" ht="12.75" hidden="false" customHeight="false" outlineLevel="0" collapsed="false">
      <c r="B155" s="2"/>
      <c r="C155" s="3"/>
    </row>
    <row r="156" customFormat="false" ht="12.75" hidden="false" customHeight="false" outlineLevel="0" collapsed="false">
      <c r="B156" s="2"/>
      <c r="C156" s="3"/>
    </row>
    <row r="157" customFormat="false" ht="12.75" hidden="false" customHeight="false" outlineLevel="0" collapsed="false">
      <c r="B157" s="2"/>
      <c r="C157" s="3"/>
    </row>
    <row r="158" customFormat="false" ht="12.75" hidden="false" customHeight="false" outlineLevel="0" collapsed="false">
      <c r="B158" s="2"/>
      <c r="C158" s="3"/>
    </row>
    <row r="159" customFormat="false" ht="12.75" hidden="false" customHeight="false" outlineLevel="0" collapsed="false">
      <c r="B159" s="2"/>
      <c r="C159" s="3"/>
    </row>
    <row r="160" customFormat="false" ht="12.75" hidden="false" customHeight="false" outlineLevel="0" collapsed="false">
      <c r="B160" s="2"/>
      <c r="C160" s="3"/>
    </row>
    <row r="161" customFormat="false" ht="12.75" hidden="false" customHeight="false" outlineLevel="0" collapsed="false">
      <c r="B161" s="2"/>
      <c r="C161" s="3"/>
    </row>
    <row r="162" customFormat="false" ht="12.75" hidden="false" customHeight="false" outlineLevel="0" collapsed="false">
      <c r="B162" s="2"/>
      <c r="C162" s="3"/>
    </row>
    <row r="163" customFormat="false" ht="12.75" hidden="false" customHeight="false" outlineLevel="0" collapsed="false">
      <c r="B163" s="2"/>
      <c r="C163" s="3"/>
    </row>
    <row r="164" customFormat="false" ht="12.75" hidden="false" customHeight="false" outlineLevel="0" collapsed="false">
      <c r="B164" s="2"/>
      <c r="C164" s="3"/>
    </row>
    <row r="165" customFormat="false" ht="12.75" hidden="false" customHeight="false" outlineLevel="0" collapsed="false">
      <c r="B165" s="2"/>
      <c r="C165" s="3"/>
    </row>
    <row r="166" customFormat="false" ht="12.75" hidden="false" customHeight="false" outlineLevel="0" collapsed="false">
      <c r="B166" s="2"/>
      <c r="C166" s="3"/>
    </row>
    <row r="167" customFormat="false" ht="12.75" hidden="false" customHeight="false" outlineLevel="0" collapsed="false">
      <c r="B167" s="2"/>
      <c r="C167" s="3"/>
    </row>
    <row r="168" customFormat="false" ht="12.75" hidden="false" customHeight="false" outlineLevel="0" collapsed="false">
      <c r="B168" s="2"/>
      <c r="C168" s="3"/>
    </row>
    <row r="169" customFormat="false" ht="12.75" hidden="false" customHeight="false" outlineLevel="0" collapsed="false">
      <c r="B169" s="2"/>
      <c r="C169" s="3"/>
    </row>
    <row r="170" customFormat="false" ht="12.75" hidden="false" customHeight="false" outlineLevel="0" collapsed="false">
      <c r="B170" s="2"/>
      <c r="C170" s="3"/>
    </row>
    <row r="171" customFormat="false" ht="12.75" hidden="false" customHeight="false" outlineLevel="0" collapsed="false">
      <c r="B171" s="2"/>
      <c r="C171" s="3"/>
    </row>
    <row r="172" customFormat="false" ht="12.75" hidden="false" customHeight="false" outlineLevel="0" collapsed="false">
      <c r="B172" s="2"/>
      <c r="C172" s="3"/>
    </row>
    <row r="173" customFormat="false" ht="12.75" hidden="false" customHeight="false" outlineLevel="0" collapsed="false">
      <c r="B173" s="2"/>
      <c r="C173" s="3"/>
    </row>
    <row r="174" customFormat="false" ht="12.75" hidden="false" customHeight="false" outlineLevel="0" collapsed="false">
      <c r="B174" s="2"/>
      <c r="C174" s="3"/>
    </row>
    <row r="175" customFormat="false" ht="12.75" hidden="false" customHeight="false" outlineLevel="0" collapsed="false">
      <c r="B175" s="2"/>
      <c r="C175" s="3"/>
    </row>
    <row r="176" customFormat="false" ht="12.75" hidden="false" customHeight="false" outlineLevel="0" collapsed="false">
      <c r="B176" s="2"/>
      <c r="C176" s="3"/>
    </row>
    <row r="177" customFormat="false" ht="12.75" hidden="false" customHeight="false" outlineLevel="0" collapsed="false">
      <c r="B177" s="2"/>
      <c r="C177" s="3"/>
    </row>
    <row r="178" customFormat="false" ht="12.75" hidden="false" customHeight="false" outlineLevel="0" collapsed="false">
      <c r="B178" s="2"/>
      <c r="C178" s="3"/>
    </row>
    <row r="179" customFormat="false" ht="12.75" hidden="false" customHeight="false" outlineLevel="0" collapsed="false">
      <c r="B179" s="2"/>
      <c r="C179" s="3"/>
    </row>
    <row r="180" customFormat="false" ht="12.75" hidden="false" customHeight="false" outlineLevel="0" collapsed="false">
      <c r="B180" s="2"/>
      <c r="C180" s="3"/>
    </row>
    <row r="181" customFormat="false" ht="12.75" hidden="false" customHeight="false" outlineLevel="0" collapsed="false">
      <c r="B181" s="2"/>
      <c r="C181" s="3"/>
    </row>
    <row r="182" customFormat="false" ht="12.75" hidden="false" customHeight="false" outlineLevel="0" collapsed="false">
      <c r="B182" s="2"/>
      <c r="C182" s="3"/>
    </row>
    <row r="183" customFormat="false" ht="12.75" hidden="false" customHeight="false" outlineLevel="0" collapsed="false">
      <c r="B183" s="2"/>
      <c r="C183" s="3"/>
    </row>
    <row r="184" customFormat="false" ht="12.75" hidden="false" customHeight="false" outlineLevel="0" collapsed="false">
      <c r="B184" s="2"/>
      <c r="C184" s="3"/>
    </row>
    <row r="185" customFormat="false" ht="12.75" hidden="false" customHeight="false" outlineLevel="0" collapsed="false">
      <c r="B185" s="2"/>
      <c r="C185" s="3"/>
    </row>
    <row r="186" customFormat="false" ht="12.75" hidden="false" customHeight="false" outlineLevel="0" collapsed="false">
      <c r="B186" s="2"/>
      <c r="C186" s="3"/>
    </row>
    <row r="187" customFormat="false" ht="12.75" hidden="false" customHeight="false" outlineLevel="0" collapsed="false">
      <c r="B187" s="2"/>
      <c r="C187" s="3"/>
    </row>
    <row r="188" customFormat="false" ht="12.75" hidden="false" customHeight="false" outlineLevel="0" collapsed="false">
      <c r="B188" s="2"/>
      <c r="C188" s="3"/>
    </row>
    <row r="189" customFormat="false" ht="12.75" hidden="false" customHeight="false" outlineLevel="0" collapsed="false">
      <c r="B189" s="2"/>
      <c r="C189" s="3"/>
    </row>
    <row r="190" customFormat="false" ht="12.75" hidden="false" customHeight="false" outlineLevel="0" collapsed="false">
      <c r="B190" s="2"/>
      <c r="C190" s="3"/>
    </row>
    <row r="191" customFormat="false" ht="12.75" hidden="false" customHeight="false" outlineLevel="0" collapsed="false">
      <c r="B191" s="2"/>
      <c r="C191" s="3"/>
    </row>
    <row r="192" customFormat="false" ht="12.75" hidden="false" customHeight="false" outlineLevel="0" collapsed="false">
      <c r="B192" s="2"/>
      <c r="C192" s="3"/>
    </row>
    <row r="193" customFormat="false" ht="12.75" hidden="false" customHeight="false" outlineLevel="0" collapsed="false">
      <c r="B193" s="2"/>
      <c r="C193" s="3"/>
    </row>
    <row r="194" customFormat="false" ht="12.75" hidden="false" customHeight="false" outlineLevel="0" collapsed="false">
      <c r="B194" s="2"/>
      <c r="C194" s="3"/>
    </row>
    <row r="195" customFormat="false" ht="12.75" hidden="false" customHeight="false" outlineLevel="0" collapsed="false">
      <c r="B195" s="2"/>
      <c r="C195" s="3"/>
    </row>
    <row r="196" customFormat="false" ht="12.75" hidden="false" customHeight="false" outlineLevel="0" collapsed="false">
      <c r="B196" s="2"/>
      <c r="C196" s="3"/>
    </row>
    <row r="197" customFormat="false" ht="12.75" hidden="false" customHeight="false" outlineLevel="0" collapsed="false">
      <c r="B197" s="2"/>
      <c r="C197" s="3"/>
    </row>
    <row r="198" customFormat="false" ht="12.75" hidden="false" customHeight="false" outlineLevel="0" collapsed="false">
      <c r="B198" s="2"/>
      <c r="C198" s="3"/>
    </row>
    <row r="199" customFormat="false" ht="12.75" hidden="false" customHeight="false" outlineLevel="0" collapsed="false">
      <c r="B199" s="2"/>
      <c r="C199" s="3"/>
    </row>
    <row r="200" customFormat="false" ht="12.75" hidden="false" customHeight="false" outlineLevel="0" collapsed="false">
      <c r="B200" s="2"/>
      <c r="C200" s="3"/>
    </row>
    <row r="201" customFormat="false" ht="12.75" hidden="false" customHeight="false" outlineLevel="0" collapsed="false">
      <c r="B201" s="2"/>
      <c r="C201" s="3"/>
    </row>
    <row r="202" customFormat="false" ht="12.75" hidden="false" customHeight="false" outlineLevel="0" collapsed="false">
      <c r="B202" s="2"/>
      <c r="C202" s="3"/>
    </row>
    <row r="203" customFormat="false" ht="12.75" hidden="false" customHeight="false" outlineLevel="0" collapsed="false">
      <c r="B203" s="2"/>
      <c r="C203" s="3"/>
    </row>
    <row r="204" customFormat="false" ht="12.75" hidden="false" customHeight="false" outlineLevel="0" collapsed="false">
      <c r="B204" s="2"/>
      <c r="C204" s="3"/>
    </row>
    <row r="205" customFormat="false" ht="12.75" hidden="false" customHeight="false" outlineLevel="0" collapsed="false">
      <c r="B205" s="2"/>
      <c r="C205" s="3"/>
    </row>
    <row r="206" customFormat="false" ht="12.75" hidden="false" customHeight="false" outlineLevel="0" collapsed="false">
      <c r="B206" s="2"/>
      <c r="C206" s="3"/>
    </row>
    <row r="207" customFormat="false" ht="12.75" hidden="false" customHeight="false" outlineLevel="0" collapsed="false">
      <c r="B207" s="2"/>
      <c r="C207" s="3"/>
    </row>
    <row r="208" customFormat="false" ht="12.75" hidden="false" customHeight="false" outlineLevel="0" collapsed="false">
      <c r="B208" s="2"/>
      <c r="C208" s="3"/>
    </row>
    <row r="209" customFormat="false" ht="12.75" hidden="false" customHeight="false" outlineLevel="0" collapsed="false">
      <c r="B209" s="2"/>
      <c r="C209" s="3"/>
    </row>
    <row r="210" customFormat="false" ht="12.75" hidden="false" customHeight="false" outlineLevel="0" collapsed="false">
      <c r="B210" s="2"/>
      <c r="C210" s="3"/>
    </row>
    <row r="211" customFormat="false" ht="12.75" hidden="false" customHeight="false" outlineLevel="0" collapsed="false">
      <c r="B211" s="2"/>
      <c r="C211" s="3"/>
    </row>
    <row r="212" customFormat="false" ht="12.75" hidden="false" customHeight="false" outlineLevel="0" collapsed="false">
      <c r="B212" s="2"/>
      <c r="C212" s="3"/>
    </row>
    <row r="213" customFormat="false" ht="12.75" hidden="false" customHeight="false" outlineLevel="0" collapsed="false">
      <c r="B213" s="2"/>
      <c r="C213" s="3"/>
    </row>
    <row r="214" customFormat="false" ht="12.75" hidden="false" customHeight="false" outlineLevel="0" collapsed="false">
      <c r="B214" s="2"/>
      <c r="C214" s="3"/>
    </row>
    <row r="215" customFormat="false" ht="12.75" hidden="false" customHeight="false" outlineLevel="0" collapsed="false">
      <c r="B215" s="2"/>
      <c r="C215" s="3"/>
    </row>
    <row r="216" customFormat="false" ht="12.75" hidden="false" customHeight="false" outlineLevel="0" collapsed="false">
      <c r="B216" s="2"/>
      <c r="C216" s="3"/>
    </row>
    <row r="217" customFormat="false" ht="12.75" hidden="false" customHeight="false" outlineLevel="0" collapsed="false">
      <c r="B217" s="2"/>
      <c r="C217" s="3"/>
    </row>
    <row r="218" customFormat="false" ht="12.75" hidden="false" customHeight="false" outlineLevel="0" collapsed="false">
      <c r="B218" s="2"/>
      <c r="C218" s="3"/>
    </row>
    <row r="219" customFormat="false" ht="12.75" hidden="false" customHeight="false" outlineLevel="0" collapsed="false">
      <c r="B219" s="2"/>
      <c r="C219" s="3"/>
    </row>
    <row r="220" customFormat="false" ht="12.75" hidden="false" customHeight="false" outlineLevel="0" collapsed="false">
      <c r="B220" s="2"/>
      <c r="C220" s="3"/>
    </row>
    <row r="221" customFormat="false" ht="12.75" hidden="false" customHeight="false" outlineLevel="0" collapsed="false">
      <c r="B221" s="2"/>
      <c r="C221" s="3"/>
    </row>
    <row r="222" customFormat="false" ht="12.75" hidden="false" customHeight="false" outlineLevel="0" collapsed="false">
      <c r="B222" s="2"/>
      <c r="C222" s="3"/>
    </row>
    <row r="223" customFormat="false" ht="12.75" hidden="false" customHeight="false" outlineLevel="0" collapsed="false">
      <c r="B223" s="2"/>
      <c r="C223" s="3"/>
    </row>
    <row r="224" customFormat="false" ht="12.75" hidden="false" customHeight="false" outlineLevel="0" collapsed="false">
      <c r="B224" s="2"/>
      <c r="C224" s="3"/>
    </row>
    <row r="225" customFormat="false" ht="12.75" hidden="false" customHeight="false" outlineLevel="0" collapsed="false">
      <c r="B225" s="2"/>
      <c r="C225" s="3"/>
    </row>
    <row r="226" customFormat="false" ht="12.75" hidden="false" customHeight="false" outlineLevel="0" collapsed="false">
      <c r="B226" s="2"/>
      <c r="C226" s="3"/>
    </row>
    <row r="227" customFormat="false" ht="12.75" hidden="false" customHeight="false" outlineLevel="0" collapsed="false">
      <c r="B227" s="2"/>
      <c r="C227" s="3"/>
    </row>
    <row r="228" customFormat="false" ht="12.75" hidden="false" customHeight="false" outlineLevel="0" collapsed="false">
      <c r="B228" s="2"/>
      <c r="C228" s="3"/>
    </row>
    <row r="229" customFormat="false" ht="12.75" hidden="false" customHeight="false" outlineLevel="0" collapsed="false">
      <c r="B229" s="2"/>
      <c r="C229" s="3"/>
    </row>
    <row r="230" customFormat="false" ht="12.75" hidden="false" customHeight="false" outlineLevel="0" collapsed="false">
      <c r="B230" s="2"/>
      <c r="C230" s="3"/>
    </row>
    <row r="231" customFormat="false" ht="12.75" hidden="false" customHeight="false" outlineLevel="0" collapsed="false">
      <c r="B231" s="2"/>
      <c r="C231" s="3"/>
    </row>
    <row r="232" customFormat="false" ht="12.75" hidden="false" customHeight="false" outlineLevel="0" collapsed="false">
      <c r="B232" s="2"/>
      <c r="C232" s="3"/>
    </row>
    <row r="233" customFormat="false" ht="12.75" hidden="false" customHeight="false" outlineLevel="0" collapsed="false">
      <c r="B233" s="2"/>
      <c r="C233" s="3"/>
    </row>
    <row r="234" customFormat="false" ht="12.75" hidden="false" customHeight="false" outlineLevel="0" collapsed="false">
      <c r="B234" s="2"/>
      <c r="C234" s="3"/>
    </row>
    <row r="235" customFormat="false" ht="12.75" hidden="false" customHeight="false" outlineLevel="0" collapsed="false">
      <c r="B235" s="2"/>
      <c r="C235" s="3"/>
    </row>
    <row r="236" customFormat="false" ht="12.75" hidden="false" customHeight="false" outlineLevel="0" collapsed="false">
      <c r="B236" s="2"/>
      <c r="C236" s="3"/>
    </row>
    <row r="237" customFormat="false" ht="12.75" hidden="false" customHeight="false" outlineLevel="0" collapsed="false">
      <c r="B237" s="2"/>
      <c r="C237" s="3"/>
    </row>
    <row r="238" customFormat="false" ht="12.75" hidden="false" customHeight="false" outlineLevel="0" collapsed="false">
      <c r="B238" s="2"/>
      <c r="C238" s="3"/>
    </row>
    <row r="239" customFormat="false" ht="12.75" hidden="false" customHeight="false" outlineLevel="0" collapsed="false">
      <c r="B239" s="2"/>
      <c r="C239" s="3"/>
    </row>
    <row r="240" customFormat="false" ht="12.75" hidden="false" customHeight="false" outlineLevel="0" collapsed="false">
      <c r="B240" s="2"/>
      <c r="C240" s="3"/>
    </row>
    <row r="241" customFormat="false" ht="12.75" hidden="false" customHeight="false" outlineLevel="0" collapsed="false">
      <c r="B241" s="2"/>
      <c r="C241" s="3"/>
    </row>
    <row r="242" customFormat="false" ht="12.75" hidden="false" customHeight="false" outlineLevel="0" collapsed="false">
      <c r="B242" s="2"/>
      <c r="C242" s="3"/>
    </row>
    <row r="243" customFormat="false" ht="12.75" hidden="false" customHeight="false" outlineLevel="0" collapsed="false">
      <c r="B243" s="2"/>
      <c r="C243" s="3"/>
    </row>
    <row r="244" customFormat="false" ht="12.75" hidden="false" customHeight="false" outlineLevel="0" collapsed="false">
      <c r="B244" s="2"/>
      <c r="C244" s="3"/>
    </row>
    <row r="245" customFormat="false" ht="12.75" hidden="false" customHeight="false" outlineLevel="0" collapsed="false">
      <c r="B245" s="2"/>
      <c r="C245" s="3"/>
    </row>
    <row r="246" customFormat="false" ht="12.75" hidden="false" customHeight="false" outlineLevel="0" collapsed="false">
      <c r="B246" s="2"/>
      <c r="C246" s="3"/>
    </row>
    <row r="247" customFormat="false" ht="12.75" hidden="false" customHeight="false" outlineLevel="0" collapsed="false">
      <c r="B247" s="2"/>
      <c r="C247" s="3"/>
    </row>
    <row r="248" customFormat="false" ht="12.75" hidden="false" customHeight="false" outlineLevel="0" collapsed="false">
      <c r="B248" s="2"/>
      <c r="C248" s="3"/>
    </row>
    <row r="249" customFormat="false" ht="12.75" hidden="false" customHeight="false" outlineLevel="0" collapsed="false">
      <c r="B249" s="2"/>
      <c r="C249" s="3"/>
    </row>
    <row r="250" customFormat="false" ht="12.75" hidden="false" customHeight="false" outlineLevel="0" collapsed="false">
      <c r="B250" s="2"/>
      <c r="C250" s="3"/>
    </row>
    <row r="251" customFormat="false" ht="12.75" hidden="false" customHeight="false" outlineLevel="0" collapsed="false">
      <c r="B251" s="2"/>
      <c r="C251" s="3"/>
    </row>
    <row r="252" customFormat="false" ht="12.75" hidden="false" customHeight="false" outlineLevel="0" collapsed="false">
      <c r="B252" s="2"/>
      <c r="C252" s="3"/>
    </row>
    <row r="253" customFormat="false" ht="12.75" hidden="false" customHeight="false" outlineLevel="0" collapsed="false">
      <c r="B253" s="2"/>
      <c r="C253" s="3"/>
    </row>
    <row r="254" customFormat="false" ht="12.75" hidden="false" customHeight="false" outlineLevel="0" collapsed="false">
      <c r="B254" s="2"/>
      <c r="C254" s="3"/>
    </row>
    <row r="255" customFormat="false" ht="12.75" hidden="false" customHeight="false" outlineLevel="0" collapsed="false">
      <c r="B255" s="2"/>
      <c r="C255" s="3"/>
    </row>
    <row r="256" customFormat="false" ht="12.75" hidden="false" customHeight="false" outlineLevel="0" collapsed="false">
      <c r="B256" s="2"/>
      <c r="C256" s="3"/>
    </row>
    <row r="257" customFormat="false" ht="12.75" hidden="false" customHeight="false" outlineLevel="0" collapsed="false">
      <c r="B257" s="2"/>
      <c r="C257" s="3"/>
    </row>
    <row r="258" customFormat="false" ht="12.75" hidden="false" customHeight="false" outlineLevel="0" collapsed="false">
      <c r="B258" s="2"/>
      <c r="C258" s="3"/>
    </row>
    <row r="259" customFormat="false" ht="12.75" hidden="false" customHeight="false" outlineLevel="0" collapsed="false">
      <c r="B259" s="2"/>
      <c r="C259" s="3"/>
    </row>
    <row r="260" customFormat="false" ht="12.75" hidden="false" customHeight="false" outlineLevel="0" collapsed="false">
      <c r="B260" s="2"/>
      <c r="C260" s="3"/>
    </row>
    <row r="261" customFormat="false" ht="12.75" hidden="false" customHeight="false" outlineLevel="0" collapsed="false">
      <c r="B261" s="2"/>
      <c r="C261" s="3"/>
    </row>
    <row r="262" customFormat="false" ht="12.75" hidden="false" customHeight="false" outlineLevel="0" collapsed="false">
      <c r="B262" s="2"/>
      <c r="C262" s="3"/>
    </row>
    <row r="263" customFormat="false" ht="12.75" hidden="false" customHeight="false" outlineLevel="0" collapsed="false">
      <c r="B263" s="2"/>
      <c r="C263" s="3"/>
    </row>
    <row r="264" customFormat="false" ht="12.75" hidden="false" customHeight="false" outlineLevel="0" collapsed="false">
      <c r="B264" s="2"/>
      <c r="C264" s="3"/>
    </row>
    <row r="265" customFormat="false" ht="12.75" hidden="false" customHeight="false" outlineLevel="0" collapsed="false">
      <c r="B265" s="2"/>
      <c r="C265" s="3"/>
    </row>
    <row r="266" customFormat="false" ht="12.75" hidden="false" customHeight="false" outlineLevel="0" collapsed="false">
      <c r="B266" s="2"/>
      <c r="C266" s="3"/>
    </row>
    <row r="267" customFormat="false" ht="12.75" hidden="false" customHeight="false" outlineLevel="0" collapsed="false">
      <c r="B267" s="2"/>
      <c r="C267" s="3"/>
    </row>
    <row r="268" customFormat="false" ht="12.75" hidden="false" customHeight="false" outlineLevel="0" collapsed="false">
      <c r="B268" s="2"/>
      <c r="C268" s="3"/>
    </row>
    <row r="269" customFormat="false" ht="12.75" hidden="false" customHeight="false" outlineLevel="0" collapsed="false">
      <c r="B269" s="2"/>
      <c r="C269" s="3"/>
    </row>
    <row r="270" customFormat="false" ht="12.75" hidden="false" customHeight="false" outlineLevel="0" collapsed="false">
      <c r="B270" s="2"/>
      <c r="C270" s="3"/>
    </row>
    <row r="271" customFormat="false" ht="12.75" hidden="false" customHeight="false" outlineLevel="0" collapsed="false">
      <c r="B271" s="2"/>
      <c r="C271" s="3"/>
    </row>
    <row r="272" customFormat="false" ht="12.75" hidden="false" customHeight="false" outlineLevel="0" collapsed="false">
      <c r="B272" s="2"/>
      <c r="C272" s="3"/>
    </row>
    <row r="273" customFormat="false" ht="12.75" hidden="false" customHeight="false" outlineLevel="0" collapsed="false">
      <c r="B273" s="2"/>
      <c r="C273" s="3"/>
    </row>
    <row r="274" customFormat="false" ht="12.75" hidden="false" customHeight="false" outlineLevel="0" collapsed="false">
      <c r="B274" s="2"/>
      <c r="C274" s="3"/>
    </row>
    <row r="275" customFormat="false" ht="12.75" hidden="false" customHeight="false" outlineLevel="0" collapsed="false">
      <c r="B275" s="2"/>
      <c r="C275" s="3"/>
    </row>
    <row r="276" customFormat="false" ht="12.75" hidden="false" customHeight="false" outlineLevel="0" collapsed="false">
      <c r="B276" s="2"/>
      <c r="C276" s="3"/>
    </row>
    <row r="277" customFormat="false" ht="12.75" hidden="false" customHeight="false" outlineLevel="0" collapsed="false">
      <c r="B277" s="2"/>
      <c r="C277" s="3"/>
    </row>
    <row r="278" customFormat="false" ht="12.75" hidden="false" customHeight="false" outlineLevel="0" collapsed="false">
      <c r="B278" s="2"/>
      <c r="C278" s="3"/>
    </row>
    <row r="279" customFormat="false" ht="12.75" hidden="false" customHeight="false" outlineLevel="0" collapsed="false">
      <c r="B279" s="2"/>
      <c r="C279" s="3"/>
    </row>
    <row r="280" customFormat="false" ht="12.75" hidden="false" customHeight="false" outlineLevel="0" collapsed="false">
      <c r="B280" s="2"/>
      <c r="C280" s="3"/>
    </row>
    <row r="281" customFormat="false" ht="12.75" hidden="false" customHeight="false" outlineLevel="0" collapsed="false">
      <c r="B281" s="2"/>
      <c r="C281" s="3"/>
    </row>
    <row r="282" customFormat="false" ht="12.75" hidden="false" customHeight="false" outlineLevel="0" collapsed="false">
      <c r="B282" s="2"/>
      <c r="C282" s="3"/>
    </row>
    <row r="283" customFormat="false" ht="12.75" hidden="false" customHeight="false" outlineLevel="0" collapsed="false">
      <c r="B283" s="2"/>
      <c r="C283" s="3"/>
    </row>
    <row r="284" customFormat="false" ht="12.75" hidden="false" customHeight="false" outlineLevel="0" collapsed="false">
      <c r="B284" s="2"/>
      <c r="C284" s="3"/>
    </row>
    <row r="285" customFormat="false" ht="12.75" hidden="false" customHeight="false" outlineLevel="0" collapsed="false">
      <c r="B285" s="2"/>
      <c r="C285" s="3"/>
    </row>
    <row r="286" customFormat="false" ht="12.75" hidden="false" customHeight="false" outlineLevel="0" collapsed="false">
      <c r="B286" s="2"/>
      <c r="C286" s="3"/>
    </row>
    <row r="287" customFormat="false" ht="12.75" hidden="false" customHeight="false" outlineLevel="0" collapsed="false">
      <c r="B287" s="2"/>
      <c r="C287" s="3"/>
    </row>
    <row r="288" customFormat="false" ht="12.75" hidden="false" customHeight="false" outlineLevel="0" collapsed="false">
      <c r="B288" s="2"/>
      <c r="C288" s="3"/>
    </row>
    <row r="289" customFormat="false" ht="12.75" hidden="false" customHeight="false" outlineLevel="0" collapsed="false">
      <c r="B289" s="2"/>
      <c r="C289" s="3"/>
    </row>
    <row r="290" customFormat="false" ht="12.75" hidden="false" customHeight="false" outlineLevel="0" collapsed="false">
      <c r="B290" s="2"/>
      <c r="C290" s="3"/>
    </row>
    <row r="291" customFormat="false" ht="12.75" hidden="false" customHeight="false" outlineLevel="0" collapsed="false">
      <c r="B291" s="2"/>
      <c r="C291" s="3"/>
    </row>
    <row r="292" customFormat="false" ht="12.75" hidden="false" customHeight="false" outlineLevel="0" collapsed="false">
      <c r="B292" s="2"/>
      <c r="C292" s="3"/>
    </row>
    <row r="293" customFormat="false" ht="12.75" hidden="false" customHeight="false" outlineLevel="0" collapsed="false">
      <c r="B293" s="2"/>
      <c r="C293" s="3"/>
    </row>
    <row r="294" customFormat="false" ht="12.75" hidden="false" customHeight="false" outlineLevel="0" collapsed="false">
      <c r="B294" s="2"/>
      <c r="C294" s="3"/>
    </row>
    <row r="295" customFormat="false" ht="12.75" hidden="false" customHeight="false" outlineLevel="0" collapsed="false">
      <c r="B295" s="2"/>
      <c r="C295" s="3"/>
    </row>
    <row r="296" customFormat="false" ht="12.75" hidden="false" customHeight="false" outlineLevel="0" collapsed="false">
      <c r="B296" s="2"/>
      <c r="C296" s="3"/>
    </row>
    <row r="297" customFormat="false" ht="12.75" hidden="false" customHeight="false" outlineLevel="0" collapsed="false">
      <c r="B297" s="2"/>
      <c r="C297" s="3"/>
    </row>
    <row r="298" customFormat="false" ht="12.75" hidden="false" customHeight="false" outlineLevel="0" collapsed="false">
      <c r="B298" s="2"/>
      <c r="C298" s="3"/>
    </row>
    <row r="299" customFormat="false" ht="12.75" hidden="false" customHeight="false" outlineLevel="0" collapsed="false">
      <c r="B299" s="2"/>
      <c r="C299" s="3"/>
    </row>
    <row r="300" customFormat="false" ht="12.75" hidden="false" customHeight="false" outlineLevel="0" collapsed="false">
      <c r="B300" s="2"/>
      <c r="C300" s="3"/>
    </row>
    <row r="301" customFormat="false" ht="12.75" hidden="false" customHeight="false" outlineLevel="0" collapsed="false">
      <c r="B301" s="2"/>
      <c r="C301" s="3"/>
    </row>
    <row r="302" customFormat="false" ht="12.75" hidden="false" customHeight="false" outlineLevel="0" collapsed="false">
      <c r="B302" s="2"/>
      <c r="C302" s="3"/>
    </row>
    <row r="303" customFormat="false" ht="12.75" hidden="false" customHeight="false" outlineLevel="0" collapsed="false">
      <c r="B303" s="2"/>
      <c r="C303" s="3"/>
    </row>
    <row r="304" customFormat="false" ht="12.75" hidden="false" customHeight="false" outlineLevel="0" collapsed="false">
      <c r="B304" s="2"/>
      <c r="C304" s="3"/>
    </row>
    <row r="305" customFormat="false" ht="12.75" hidden="false" customHeight="false" outlineLevel="0" collapsed="false">
      <c r="B305" s="2"/>
      <c r="C305" s="3"/>
    </row>
    <row r="306" customFormat="false" ht="12.75" hidden="false" customHeight="false" outlineLevel="0" collapsed="false">
      <c r="B306" s="2"/>
      <c r="C306" s="3"/>
    </row>
    <row r="307" customFormat="false" ht="12.75" hidden="false" customHeight="false" outlineLevel="0" collapsed="false">
      <c r="B307" s="2"/>
      <c r="C307" s="3"/>
    </row>
    <row r="308" customFormat="false" ht="12.75" hidden="false" customHeight="false" outlineLevel="0" collapsed="false">
      <c r="B308" s="2"/>
      <c r="C308" s="3"/>
    </row>
    <row r="309" customFormat="false" ht="12.75" hidden="false" customHeight="false" outlineLevel="0" collapsed="false">
      <c r="B309" s="2"/>
      <c r="C309" s="3"/>
    </row>
    <row r="310" customFormat="false" ht="12.75" hidden="false" customHeight="false" outlineLevel="0" collapsed="false">
      <c r="B310" s="2"/>
      <c r="C310" s="3"/>
    </row>
    <row r="311" customFormat="false" ht="12.75" hidden="false" customHeight="false" outlineLevel="0" collapsed="false">
      <c r="B311" s="2"/>
      <c r="C311" s="3"/>
    </row>
    <row r="312" customFormat="false" ht="12.75" hidden="false" customHeight="false" outlineLevel="0" collapsed="false">
      <c r="B312" s="2"/>
      <c r="C312" s="3"/>
    </row>
    <row r="313" customFormat="false" ht="12.75" hidden="false" customHeight="false" outlineLevel="0" collapsed="false">
      <c r="B313" s="2"/>
      <c r="C313" s="3"/>
    </row>
    <row r="314" customFormat="false" ht="12.75" hidden="false" customHeight="false" outlineLevel="0" collapsed="false">
      <c r="B314" s="2"/>
      <c r="C314" s="3"/>
    </row>
    <row r="315" customFormat="false" ht="12.75" hidden="false" customHeight="false" outlineLevel="0" collapsed="false">
      <c r="B315" s="2"/>
      <c r="C315" s="3"/>
    </row>
    <row r="316" customFormat="false" ht="12.75" hidden="false" customHeight="false" outlineLevel="0" collapsed="false">
      <c r="B316" s="2"/>
      <c r="C316" s="3"/>
    </row>
    <row r="317" customFormat="false" ht="12.75" hidden="false" customHeight="false" outlineLevel="0" collapsed="false">
      <c r="B317" s="2"/>
      <c r="C317" s="3"/>
    </row>
    <row r="318" customFormat="false" ht="12.75" hidden="false" customHeight="false" outlineLevel="0" collapsed="false">
      <c r="B318" s="2"/>
      <c r="C318" s="3"/>
    </row>
    <row r="319" customFormat="false" ht="12.75" hidden="false" customHeight="false" outlineLevel="0" collapsed="false">
      <c r="B319" s="2"/>
      <c r="C319" s="3"/>
    </row>
    <row r="320" customFormat="false" ht="12.75" hidden="false" customHeight="false" outlineLevel="0" collapsed="false">
      <c r="B320" s="2"/>
      <c r="C320" s="3"/>
    </row>
    <row r="321" customFormat="false" ht="12.75" hidden="false" customHeight="false" outlineLevel="0" collapsed="false">
      <c r="B321" s="2"/>
      <c r="C321" s="3"/>
    </row>
    <row r="322" customFormat="false" ht="12.75" hidden="false" customHeight="false" outlineLevel="0" collapsed="false">
      <c r="B322" s="2"/>
      <c r="C322" s="3"/>
    </row>
    <row r="323" customFormat="false" ht="12.75" hidden="false" customHeight="false" outlineLevel="0" collapsed="false">
      <c r="B323" s="2"/>
      <c r="C323" s="3"/>
    </row>
    <row r="324" customFormat="false" ht="12.75" hidden="false" customHeight="false" outlineLevel="0" collapsed="false">
      <c r="B324" s="2"/>
      <c r="C324" s="3"/>
    </row>
    <row r="325" customFormat="false" ht="12.75" hidden="false" customHeight="false" outlineLevel="0" collapsed="false">
      <c r="B325" s="2"/>
      <c r="C325" s="3"/>
    </row>
    <row r="326" customFormat="false" ht="12.75" hidden="false" customHeight="false" outlineLevel="0" collapsed="false">
      <c r="B326" s="2"/>
      <c r="C326" s="3"/>
    </row>
    <row r="327" customFormat="false" ht="12.75" hidden="false" customHeight="false" outlineLevel="0" collapsed="false">
      <c r="B327" s="2"/>
      <c r="C327" s="3"/>
    </row>
    <row r="328" customFormat="false" ht="12.75" hidden="false" customHeight="false" outlineLevel="0" collapsed="false">
      <c r="B328" s="2"/>
      <c r="C328" s="3"/>
    </row>
    <row r="329" customFormat="false" ht="12.75" hidden="false" customHeight="false" outlineLevel="0" collapsed="false">
      <c r="B329" s="2"/>
      <c r="C329" s="3"/>
    </row>
    <row r="330" customFormat="false" ht="12.75" hidden="false" customHeight="false" outlineLevel="0" collapsed="false">
      <c r="B330" s="2"/>
      <c r="C330" s="3"/>
    </row>
    <row r="331" customFormat="false" ht="12.75" hidden="false" customHeight="false" outlineLevel="0" collapsed="false">
      <c r="B331" s="2"/>
      <c r="C331" s="3"/>
    </row>
    <row r="332" customFormat="false" ht="12.75" hidden="false" customHeight="false" outlineLevel="0" collapsed="false">
      <c r="B332" s="2"/>
      <c r="C332" s="3"/>
    </row>
    <row r="333" customFormat="false" ht="12.75" hidden="false" customHeight="false" outlineLevel="0" collapsed="false">
      <c r="B333" s="2"/>
      <c r="C333" s="3"/>
    </row>
    <row r="334" customFormat="false" ht="12.75" hidden="false" customHeight="false" outlineLevel="0" collapsed="false">
      <c r="B334" s="2"/>
      <c r="C334" s="3"/>
    </row>
    <row r="335" customFormat="false" ht="12.75" hidden="false" customHeight="false" outlineLevel="0" collapsed="false">
      <c r="B335" s="2"/>
      <c r="C335" s="3"/>
    </row>
    <row r="336" customFormat="false" ht="12.75" hidden="false" customHeight="false" outlineLevel="0" collapsed="false">
      <c r="B336" s="2"/>
      <c r="C336" s="3"/>
    </row>
    <row r="337" customFormat="false" ht="12.75" hidden="false" customHeight="false" outlineLevel="0" collapsed="false">
      <c r="B337" s="2"/>
      <c r="C337" s="3"/>
    </row>
    <row r="338" customFormat="false" ht="12.75" hidden="false" customHeight="false" outlineLevel="0" collapsed="false">
      <c r="B338" s="2"/>
      <c r="C338" s="3"/>
    </row>
    <row r="339" customFormat="false" ht="12.75" hidden="false" customHeight="false" outlineLevel="0" collapsed="false">
      <c r="B339" s="2"/>
      <c r="C339" s="3"/>
    </row>
    <row r="340" customFormat="false" ht="12.75" hidden="false" customHeight="false" outlineLevel="0" collapsed="false">
      <c r="B340" s="2"/>
      <c r="C340" s="3"/>
    </row>
    <row r="341" customFormat="false" ht="12.75" hidden="false" customHeight="false" outlineLevel="0" collapsed="false">
      <c r="B341" s="2"/>
      <c r="C341" s="3"/>
    </row>
    <row r="342" customFormat="false" ht="12.75" hidden="false" customHeight="false" outlineLevel="0" collapsed="false">
      <c r="B342" s="2"/>
      <c r="C342" s="3"/>
    </row>
    <row r="343" customFormat="false" ht="12.75" hidden="false" customHeight="false" outlineLevel="0" collapsed="false">
      <c r="B343" s="2"/>
      <c r="C343" s="3"/>
    </row>
    <row r="344" customFormat="false" ht="12.75" hidden="false" customHeight="false" outlineLevel="0" collapsed="false">
      <c r="B344" s="2"/>
      <c r="C344" s="3"/>
    </row>
    <row r="345" customFormat="false" ht="12.75" hidden="false" customHeight="false" outlineLevel="0" collapsed="false">
      <c r="B345" s="2"/>
      <c r="C345" s="3"/>
    </row>
    <row r="346" customFormat="false" ht="12.75" hidden="false" customHeight="false" outlineLevel="0" collapsed="false">
      <c r="B346" s="2"/>
      <c r="C346" s="3"/>
    </row>
    <row r="347" customFormat="false" ht="12.75" hidden="false" customHeight="false" outlineLevel="0" collapsed="false">
      <c r="B347" s="2"/>
      <c r="C347" s="3"/>
    </row>
    <row r="348" customFormat="false" ht="12.75" hidden="false" customHeight="false" outlineLevel="0" collapsed="false">
      <c r="B348" s="2"/>
      <c r="C348" s="3"/>
    </row>
    <row r="349" customFormat="false" ht="12.75" hidden="false" customHeight="false" outlineLevel="0" collapsed="false">
      <c r="B349" s="2"/>
      <c r="C349" s="3"/>
    </row>
    <row r="350" customFormat="false" ht="12.75" hidden="false" customHeight="false" outlineLevel="0" collapsed="false">
      <c r="B350" s="2"/>
      <c r="C350" s="3"/>
    </row>
    <row r="351" customFormat="false" ht="12.75" hidden="false" customHeight="false" outlineLevel="0" collapsed="false">
      <c r="B351" s="2"/>
      <c r="C351" s="3"/>
    </row>
    <row r="352" customFormat="false" ht="12.75" hidden="false" customHeight="false" outlineLevel="0" collapsed="false">
      <c r="B352" s="2"/>
      <c r="C352" s="3"/>
    </row>
    <row r="353" customFormat="false" ht="12.75" hidden="false" customHeight="false" outlineLevel="0" collapsed="false">
      <c r="B353" s="2"/>
      <c r="C353" s="3"/>
    </row>
    <row r="354" customFormat="false" ht="12.75" hidden="false" customHeight="false" outlineLevel="0" collapsed="false">
      <c r="B354" s="2"/>
      <c r="C354" s="3"/>
    </row>
    <row r="355" customFormat="false" ht="12.75" hidden="false" customHeight="false" outlineLevel="0" collapsed="false">
      <c r="B355" s="2"/>
      <c r="C355" s="3"/>
    </row>
    <row r="356" customFormat="false" ht="12.75" hidden="false" customHeight="false" outlineLevel="0" collapsed="false">
      <c r="B356" s="2"/>
      <c r="C356" s="3"/>
    </row>
    <row r="357" customFormat="false" ht="12.75" hidden="false" customHeight="false" outlineLevel="0" collapsed="false">
      <c r="B357" s="2"/>
      <c r="C357" s="3"/>
    </row>
    <row r="358" customFormat="false" ht="12.75" hidden="false" customHeight="false" outlineLevel="0" collapsed="false">
      <c r="B358" s="2"/>
      <c r="C358" s="3"/>
    </row>
    <row r="359" customFormat="false" ht="12.75" hidden="false" customHeight="false" outlineLevel="0" collapsed="false">
      <c r="B359" s="2"/>
      <c r="C359" s="3"/>
    </row>
    <row r="360" customFormat="false" ht="12.75" hidden="false" customHeight="false" outlineLevel="0" collapsed="false">
      <c r="B360" s="2"/>
      <c r="C360" s="3"/>
    </row>
    <row r="361" customFormat="false" ht="12.75" hidden="false" customHeight="false" outlineLevel="0" collapsed="false">
      <c r="B361" s="2"/>
      <c r="C361" s="3"/>
    </row>
    <row r="362" customFormat="false" ht="12.75" hidden="false" customHeight="false" outlineLevel="0" collapsed="false">
      <c r="B362" s="2"/>
      <c r="C362" s="3"/>
    </row>
    <row r="363" customFormat="false" ht="12.75" hidden="false" customHeight="false" outlineLevel="0" collapsed="false">
      <c r="B363" s="2"/>
      <c r="C363" s="3"/>
    </row>
    <row r="364" customFormat="false" ht="12.75" hidden="false" customHeight="false" outlineLevel="0" collapsed="false">
      <c r="B364" s="2"/>
      <c r="C364" s="3"/>
    </row>
    <row r="365" customFormat="false" ht="12.75" hidden="false" customHeight="false" outlineLevel="0" collapsed="false">
      <c r="B365" s="2"/>
      <c r="C365" s="3"/>
    </row>
    <row r="366" customFormat="false" ht="12.75" hidden="false" customHeight="false" outlineLevel="0" collapsed="false">
      <c r="B366" s="2"/>
      <c r="C366" s="3"/>
    </row>
    <row r="367" customFormat="false" ht="12.75" hidden="false" customHeight="false" outlineLevel="0" collapsed="false">
      <c r="B367" s="2"/>
      <c r="C367" s="3"/>
    </row>
    <row r="368" customFormat="false" ht="12.75" hidden="false" customHeight="false" outlineLevel="0" collapsed="false">
      <c r="B368" s="2"/>
      <c r="C368" s="3"/>
    </row>
    <row r="369" customFormat="false" ht="12.75" hidden="false" customHeight="false" outlineLevel="0" collapsed="false">
      <c r="B369" s="2"/>
      <c r="C369" s="3"/>
    </row>
    <row r="370" customFormat="false" ht="12.75" hidden="false" customHeight="false" outlineLevel="0" collapsed="false">
      <c r="B370" s="2"/>
      <c r="C370" s="3"/>
    </row>
    <row r="371" customFormat="false" ht="12.75" hidden="false" customHeight="false" outlineLevel="0" collapsed="false">
      <c r="B371" s="2"/>
      <c r="C371" s="3"/>
    </row>
    <row r="372" customFormat="false" ht="12.75" hidden="false" customHeight="false" outlineLevel="0" collapsed="false">
      <c r="B372" s="2"/>
      <c r="C372" s="3"/>
    </row>
    <row r="373" customFormat="false" ht="12.75" hidden="false" customHeight="false" outlineLevel="0" collapsed="false">
      <c r="B373" s="2"/>
      <c r="C373" s="3"/>
    </row>
    <row r="374" customFormat="false" ht="12.75" hidden="false" customHeight="false" outlineLevel="0" collapsed="false">
      <c r="B374" s="2"/>
      <c r="C374" s="3"/>
    </row>
    <row r="375" customFormat="false" ht="12.75" hidden="false" customHeight="false" outlineLevel="0" collapsed="false">
      <c r="B375" s="2"/>
      <c r="C375" s="3"/>
    </row>
    <row r="376" customFormat="false" ht="12.75" hidden="false" customHeight="false" outlineLevel="0" collapsed="false">
      <c r="B376" s="2"/>
      <c r="C376" s="3"/>
    </row>
    <row r="377" customFormat="false" ht="12.75" hidden="false" customHeight="false" outlineLevel="0" collapsed="false">
      <c r="B377" s="2"/>
      <c r="C377" s="3"/>
    </row>
    <row r="378" customFormat="false" ht="12.75" hidden="false" customHeight="false" outlineLevel="0" collapsed="false">
      <c r="B378" s="2"/>
      <c r="C378" s="3"/>
    </row>
    <row r="379" customFormat="false" ht="12.75" hidden="false" customHeight="false" outlineLevel="0" collapsed="false">
      <c r="B379" s="2"/>
      <c r="C379" s="3"/>
    </row>
    <row r="380" customFormat="false" ht="12.75" hidden="false" customHeight="false" outlineLevel="0" collapsed="false">
      <c r="B380" s="2"/>
      <c r="C380" s="3"/>
    </row>
    <row r="381" customFormat="false" ht="12.75" hidden="false" customHeight="false" outlineLevel="0" collapsed="false">
      <c r="B381" s="2"/>
      <c r="C381" s="3"/>
    </row>
    <row r="382" customFormat="false" ht="12.75" hidden="false" customHeight="false" outlineLevel="0" collapsed="false">
      <c r="B382" s="2"/>
      <c r="C382" s="3"/>
    </row>
    <row r="383" customFormat="false" ht="12.75" hidden="false" customHeight="false" outlineLevel="0" collapsed="false">
      <c r="B383" s="2"/>
      <c r="C383" s="3"/>
    </row>
    <row r="384" customFormat="false" ht="12.75" hidden="false" customHeight="false" outlineLevel="0" collapsed="false">
      <c r="B384" s="2"/>
      <c r="C384" s="3"/>
    </row>
    <row r="385" customFormat="false" ht="12.75" hidden="false" customHeight="false" outlineLevel="0" collapsed="false">
      <c r="B385" s="2"/>
      <c r="C385" s="3"/>
    </row>
    <row r="386" customFormat="false" ht="12.75" hidden="false" customHeight="false" outlineLevel="0" collapsed="false">
      <c r="B386" s="2"/>
      <c r="C386" s="3"/>
    </row>
    <row r="387" customFormat="false" ht="12.75" hidden="false" customHeight="false" outlineLevel="0" collapsed="false">
      <c r="B387" s="2"/>
      <c r="C387" s="3"/>
    </row>
    <row r="388" customFormat="false" ht="12.75" hidden="false" customHeight="false" outlineLevel="0" collapsed="false">
      <c r="B388" s="2"/>
      <c r="C388" s="3"/>
    </row>
    <row r="389" customFormat="false" ht="12.75" hidden="false" customHeight="false" outlineLevel="0" collapsed="false">
      <c r="B389" s="2"/>
      <c r="C389" s="3"/>
    </row>
    <row r="390" customFormat="false" ht="12.75" hidden="false" customHeight="false" outlineLevel="0" collapsed="false">
      <c r="B390" s="2"/>
      <c r="C390" s="3"/>
    </row>
    <row r="391" customFormat="false" ht="12.75" hidden="false" customHeight="false" outlineLevel="0" collapsed="false">
      <c r="B391" s="2"/>
      <c r="C391" s="3"/>
    </row>
    <row r="392" customFormat="false" ht="12.75" hidden="false" customHeight="false" outlineLevel="0" collapsed="false">
      <c r="B392" s="2"/>
      <c r="C392" s="3"/>
    </row>
    <row r="393" customFormat="false" ht="12.75" hidden="false" customHeight="false" outlineLevel="0" collapsed="false">
      <c r="B393" s="2"/>
      <c r="C393" s="3"/>
    </row>
    <row r="394" customFormat="false" ht="12.75" hidden="false" customHeight="false" outlineLevel="0" collapsed="false">
      <c r="B394" s="2"/>
      <c r="C394" s="3"/>
    </row>
    <row r="395" customFormat="false" ht="12.75" hidden="false" customHeight="false" outlineLevel="0" collapsed="false">
      <c r="B395" s="2"/>
      <c r="C395" s="3"/>
    </row>
    <row r="396" customFormat="false" ht="12.75" hidden="false" customHeight="false" outlineLevel="0" collapsed="false">
      <c r="B396" s="2"/>
      <c r="C396" s="3"/>
    </row>
    <row r="397" customFormat="false" ht="12.75" hidden="false" customHeight="false" outlineLevel="0" collapsed="false">
      <c r="B397" s="2"/>
      <c r="C397" s="3"/>
    </row>
    <row r="398" customFormat="false" ht="12.75" hidden="false" customHeight="false" outlineLevel="0" collapsed="false">
      <c r="B398" s="2"/>
      <c r="C398" s="3"/>
    </row>
    <row r="399" customFormat="false" ht="12.75" hidden="false" customHeight="false" outlineLevel="0" collapsed="false">
      <c r="B399" s="2"/>
      <c r="C399" s="3"/>
    </row>
    <row r="400" customFormat="false" ht="12.75" hidden="false" customHeight="false" outlineLevel="0" collapsed="false">
      <c r="B400" s="2"/>
      <c r="C400" s="3"/>
    </row>
    <row r="401" customFormat="false" ht="12.75" hidden="false" customHeight="false" outlineLevel="0" collapsed="false">
      <c r="B401" s="2"/>
      <c r="C401" s="3"/>
    </row>
    <row r="402" customFormat="false" ht="12.75" hidden="false" customHeight="false" outlineLevel="0" collapsed="false">
      <c r="B402" s="2"/>
      <c r="C402" s="3"/>
    </row>
    <row r="403" customFormat="false" ht="12.75" hidden="false" customHeight="false" outlineLevel="0" collapsed="false">
      <c r="B403" s="2"/>
      <c r="C403" s="3"/>
    </row>
    <row r="404" customFormat="false" ht="12.75" hidden="false" customHeight="false" outlineLevel="0" collapsed="false">
      <c r="B404" s="2"/>
      <c r="C404" s="3"/>
    </row>
    <row r="405" customFormat="false" ht="12.75" hidden="false" customHeight="false" outlineLevel="0" collapsed="false">
      <c r="B405" s="2"/>
      <c r="C405" s="3"/>
    </row>
    <row r="406" customFormat="false" ht="12.75" hidden="false" customHeight="false" outlineLevel="0" collapsed="false">
      <c r="B406" s="2"/>
      <c r="C406" s="3"/>
    </row>
    <row r="407" customFormat="false" ht="12.75" hidden="false" customHeight="false" outlineLevel="0" collapsed="false">
      <c r="B407" s="2"/>
      <c r="C407" s="3"/>
    </row>
    <row r="408" customFormat="false" ht="12.75" hidden="false" customHeight="false" outlineLevel="0" collapsed="false">
      <c r="B408" s="2"/>
      <c r="C408" s="3"/>
    </row>
    <row r="409" customFormat="false" ht="12.75" hidden="false" customHeight="false" outlineLevel="0" collapsed="false">
      <c r="B409" s="2"/>
      <c r="C409" s="3"/>
    </row>
    <row r="410" customFormat="false" ht="12.75" hidden="false" customHeight="false" outlineLevel="0" collapsed="false">
      <c r="B410" s="2"/>
      <c r="C410" s="3"/>
    </row>
    <row r="411" customFormat="false" ht="12.75" hidden="false" customHeight="false" outlineLevel="0" collapsed="false">
      <c r="B411" s="2"/>
      <c r="C411" s="3"/>
    </row>
    <row r="412" customFormat="false" ht="12.75" hidden="false" customHeight="false" outlineLevel="0" collapsed="false">
      <c r="B412" s="2"/>
      <c r="C412" s="3"/>
    </row>
    <row r="413" customFormat="false" ht="12.75" hidden="false" customHeight="false" outlineLevel="0" collapsed="false">
      <c r="B413" s="2"/>
      <c r="C413" s="3"/>
    </row>
    <row r="414" customFormat="false" ht="12.75" hidden="false" customHeight="false" outlineLevel="0" collapsed="false">
      <c r="B414" s="2"/>
      <c r="C414" s="3"/>
    </row>
    <row r="415" customFormat="false" ht="12.75" hidden="false" customHeight="false" outlineLevel="0" collapsed="false">
      <c r="B415" s="2"/>
      <c r="C415" s="3"/>
    </row>
    <row r="416" customFormat="false" ht="12.75" hidden="false" customHeight="false" outlineLevel="0" collapsed="false">
      <c r="B416" s="2"/>
      <c r="C416" s="3"/>
    </row>
    <row r="417" customFormat="false" ht="12.75" hidden="false" customHeight="false" outlineLevel="0" collapsed="false">
      <c r="B417" s="2"/>
      <c r="C417" s="3"/>
    </row>
    <row r="418" customFormat="false" ht="12.75" hidden="false" customHeight="false" outlineLevel="0" collapsed="false">
      <c r="B418" s="2"/>
      <c r="C418" s="3"/>
    </row>
    <row r="419" customFormat="false" ht="12.75" hidden="false" customHeight="false" outlineLevel="0" collapsed="false">
      <c r="B419" s="2"/>
      <c r="C419" s="3"/>
    </row>
    <row r="420" customFormat="false" ht="12.75" hidden="false" customHeight="false" outlineLevel="0" collapsed="false">
      <c r="B420" s="2"/>
      <c r="C420" s="3"/>
    </row>
    <row r="421" customFormat="false" ht="12.75" hidden="false" customHeight="false" outlineLevel="0" collapsed="false">
      <c r="B421" s="2"/>
      <c r="C421" s="3"/>
    </row>
    <row r="422" customFormat="false" ht="12.75" hidden="false" customHeight="false" outlineLevel="0" collapsed="false">
      <c r="B422" s="2"/>
      <c r="C422" s="3"/>
    </row>
    <row r="423" customFormat="false" ht="12.75" hidden="false" customHeight="false" outlineLevel="0" collapsed="false">
      <c r="B423" s="2"/>
      <c r="C423" s="3"/>
    </row>
    <row r="424" customFormat="false" ht="12.75" hidden="false" customHeight="false" outlineLevel="0" collapsed="false">
      <c r="B424" s="2"/>
      <c r="C424" s="3"/>
    </row>
    <row r="425" customFormat="false" ht="12.75" hidden="false" customHeight="false" outlineLevel="0" collapsed="false">
      <c r="B425" s="2"/>
      <c r="C425" s="3"/>
    </row>
    <row r="426" customFormat="false" ht="12.75" hidden="false" customHeight="false" outlineLevel="0" collapsed="false">
      <c r="B426" s="2"/>
      <c r="C426" s="3"/>
    </row>
    <row r="427" customFormat="false" ht="12.75" hidden="false" customHeight="false" outlineLevel="0" collapsed="false">
      <c r="B427" s="2"/>
      <c r="C427" s="3"/>
    </row>
    <row r="428" customFormat="false" ht="12.75" hidden="false" customHeight="false" outlineLevel="0" collapsed="false">
      <c r="B428" s="2"/>
      <c r="C428" s="3"/>
    </row>
    <row r="429" customFormat="false" ht="12.75" hidden="false" customHeight="false" outlineLevel="0" collapsed="false">
      <c r="B429" s="2"/>
      <c r="C429" s="3"/>
    </row>
    <row r="430" customFormat="false" ht="12.75" hidden="false" customHeight="false" outlineLevel="0" collapsed="false">
      <c r="B430" s="2"/>
      <c r="C430" s="3"/>
    </row>
    <row r="431" customFormat="false" ht="12.75" hidden="false" customHeight="false" outlineLevel="0" collapsed="false">
      <c r="B431" s="2"/>
      <c r="C431" s="3"/>
    </row>
    <row r="432" customFormat="false" ht="12.75" hidden="false" customHeight="false" outlineLevel="0" collapsed="false">
      <c r="B432" s="2"/>
      <c r="C432" s="3"/>
    </row>
    <row r="433" customFormat="false" ht="12.75" hidden="false" customHeight="false" outlineLevel="0" collapsed="false">
      <c r="B433" s="2"/>
      <c r="C433" s="3"/>
    </row>
    <row r="434" customFormat="false" ht="12.75" hidden="false" customHeight="false" outlineLevel="0" collapsed="false">
      <c r="B434" s="2"/>
      <c r="C434" s="3"/>
    </row>
    <row r="435" customFormat="false" ht="12.75" hidden="false" customHeight="false" outlineLevel="0" collapsed="false">
      <c r="B435" s="2"/>
      <c r="C435" s="3"/>
    </row>
    <row r="436" customFormat="false" ht="12.75" hidden="false" customHeight="false" outlineLevel="0" collapsed="false">
      <c r="B436" s="2"/>
      <c r="C436" s="3"/>
    </row>
    <row r="437" customFormat="false" ht="12.75" hidden="false" customHeight="false" outlineLevel="0" collapsed="false">
      <c r="B437" s="2"/>
      <c r="C437" s="3"/>
    </row>
    <row r="438" customFormat="false" ht="12.75" hidden="false" customHeight="false" outlineLevel="0" collapsed="false">
      <c r="B438" s="2"/>
      <c r="C438" s="3"/>
    </row>
    <row r="439" customFormat="false" ht="12.75" hidden="false" customHeight="false" outlineLevel="0" collapsed="false">
      <c r="B439" s="2"/>
      <c r="C439" s="3"/>
    </row>
    <row r="440" customFormat="false" ht="12.75" hidden="false" customHeight="false" outlineLevel="0" collapsed="false">
      <c r="B440" s="2"/>
      <c r="C440" s="3"/>
    </row>
    <row r="441" customFormat="false" ht="12.75" hidden="false" customHeight="false" outlineLevel="0" collapsed="false">
      <c r="B441" s="2"/>
      <c r="C441" s="3"/>
    </row>
    <row r="442" customFormat="false" ht="12.75" hidden="false" customHeight="false" outlineLevel="0" collapsed="false">
      <c r="B442" s="2"/>
      <c r="C442" s="3"/>
    </row>
    <row r="443" customFormat="false" ht="12.75" hidden="false" customHeight="false" outlineLevel="0" collapsed="false">
      <c r="B443" s="2"/>
      <c r="C443" s="3"/>
    </row>
    <row r="444" customFormat="false" ht="12.75" hidden="false" customHeight="false" outlineLevel="0" collapsed="false">
      <c r="B444" s="2"/>
      <c r="C444" s="3"/>
    </row>
    <row r="445" customFormat="false" ht="12.75" hidden="false" customHeight="false" outlineLevel="0" collapsed="false">
      <c r="B445" s="2"/>
      <c r="C445" s="3"/>
    </row>
    <row r="446" customFormat="false" ht="12.75" hidden="false" customHeight="false" outlineLevel="0" collapsed="false">
      <c r="B446" s="2"/>
      <c r="C446" s="3"/>
    </row>
    <row r="447" customFormat="false" ht="12.75" hidden="false" customHeight="false" outlineLevel="0" collapsed="false">
      <c r="B447" s="2"/>
      <c r="C447" s="3"/>
    </row>
    <row r="448" customFormat="false" ht="12.75" hidden="false" customHeight="false" outlineLevel="0" collapsed="false">
      <c r="B448" s="2"/>
      <c r="C448" s="3"/>
    </row>
    <row r="449" customFormat="false" ht="12.75" hidden="false" customHeight="false" outlineLevel="0" collapsed="false">
      <c r="B449" s="2"/>
      <c r="C449" s="3"/>
    </row>
    <row r="450" customFormat="false" ht="12.75" hidden="false" customHeight="false" outlineLevel="0" collapsed="false">
      <c r="B450" s="2"/>
      <c r="C450" s="3"/>
    </row>
    <row r="451" customFormat="false" ht="12.75" hidden="false" customHeight="false" outlineLevel="0" collapsed="false">
      <c r="B451" s="2"/>
      <c r="C451" s="3"/>
    </row>
    <row r="452" customFormat="false" ht="12.75" hidden="false" customHeight="false" outlineLevel="0" collapsed="false">
      <c r="B452" s="2"/>
      <c r="C452" s="3"/>
    </row>
    <row r="453" customFormat="false" ht="12.75" hidden="false" customHeight="false" outlineLevel="0" collapsed="false">
      <c r="B453" s="2"/>
      <c r="C453" s="3"/>
    </row>
    <row r="454" customFormat="false" ht="12.75" hidden="false" customHeight="false" outlineLevel="0" collapsed="false">
      <c r="B454" s="2"/>
      <c r="C454" s="3"/>
    </row>
    <row r="455" customFormat="false" ht="12.75" hidden="false" customHeight="false" outlineLevel="0" collapsed="false">
      <c r="B455" s="2"/>
      <c r="C455" s="3"/>
    </row>
    <row r="456" customFormat="false" ht="12.75" hidden="false" customHeight="false" outlineLevel="0" collapsed="false">
      <c r="B456" s="2"/>
      <c r="C456" s="3"/>
    </row>
    <row r="457" customFormat="false" ht="12.75" hidden="false" customHeight="false" outlineLevel="0" collapsed="false">
      <c r="B457" s="2"/>
      <c r="C457" s="3"/>
    </row>
    <row r="458" customFormat="false" ht="12.75" hidden="false" customHeight="false" outlineLevel="0" collapsed="false">
      <c r="B458" s="2"/>
      <c r="C458" s="3"/>
    </row>
    <row r="459" customFormat="false" ht="12.75" hidden="false" customHeight="false" outlineLevel="0" collapsed="false">
      <c r="B459" s="2"/>
      <c r="C459" s="3"/>
    </row>
    <row r="460" customFormat="false" ht="12.75" hidden="false" customHeight="false" outlineLevel="0" collapsed="false">
      <c r="B460" s="2"/>
      <c r="C460" s="3"/>
    </row>
    <row r="461" customFormat="false" ht="12.75" hidden="false" customHeight="false" outlineLevel="0" collapsed="false">
      <c r="B461" s="2"/>
      <c r="C461" s="3"/>
    </row>
    <row r="462" customFormat="false" ht="12.75" hidden="false" customHeight="false" outlineLevel="0" collapsed="false">
      <c r="B462" s="2"/>
      <c r="C462" s="3"/>
    </row>
    <row r="463" customFormat="false" ht="12.75" hidden="false" customHeight="false" outlineLevel="0" collapsed="false">
      <c r="B463" s="2"/>
      <c r="C463" s="3"/>
    </row>
    <row r="464" customFormat="false" ht="12.75" hidden="false" customHeight="false" outlineLevel="0" collapsed="false">
      <c r="B464" s="2"/>
      <c r="C464" s="3"/>
    </row>
    <row r="465" customFormat="false" ht="12.75" hidden="false" customHeight="false" outlineLevel="0" collapsed="false">
      <c r="B465" s="2"/>
      <c r="C465" s="3"/>
    </row>
    <row r="466" customFormat="false" ht="12.75" hidden="false" customHeight="false" outlineLevel="0" collapsed="false">
      <c r="B466" s="2"/>
      <c r="C466" s="3"/>
    </row>
    <row r="467" customFormat="false" ht="12.75" hidden="false" customHeight="false" outlineLevel="0" collapsed="false">
      <c r="B467" s="2"/>
      <c r="C467" s="3"/>
    </row>
    <row r="468" customFormat="false" ht="12.75" hidden="false" customHeight="false" outlineLevel="0" collapsed="false">
      <c r="B468" s="2"/>
      <c r="C468" s="3"/>
    </row>
    <row r="469" customFormat="false" ht="12.75" hidden="false" customHeight="false" outlineLevel="0" collapsed="false">
      <c r="B469" s="2"/>
      <c r="C469" s="3"/>
    </row>
    <row r="470" customFormat="false" ht="12.75" hidden="false" customHeight="false" outlineLevel="0" collapsed="false">
      <c r="B470" s="2"/>
      <c r="C470" s="3"/>
    </row>
    <row r="471" customFormat="false" ht="12.75" hidden="false" customHeight="false" outlineLevel="0" collapsed="false">
      <c r="B471" s="2"/>
      <c r="C471" s="3"/>
    </row>
    <row r="472" customFormat="false" ht="12.75" hidden="false" customHeight="false" outlineLevel="0" collapsed="false">
      <c r="B472" s="2"/>
      <c r="C472" s="3"/>
    </row>
    <row r="473" customFormat="false" ht="12.75" hidden="false" customHeight="false" outlineLevel="0" collapsed="false">
      <c r="B473" s="2"/>
      <c r="C473" s="3"/>
    </row>
    <row r="474" customFormat="false" ht="12.75" hidden="false" customHeight="false" outlineLevel="0" collapsed="false">
      <c r="B474" s="2"/>
      <c r="C474" s="3"/>
    </row>
    <row r="475" customFormat="false" ht="12.75" hidden="false" customHeight="false" outlineLevel="0" collapsed="false">
      <c r="B475" s="2"/>
      <c r="C475" s="3"/>
    </row>
    <row r="476" customFormat="false" ht="12.75" hidden="false" customHeight="false" outlineLevel="0" collapsed="false">
      <c r="B476" s="2"/>
      <c r="C476" s="3"/>
    </row>
    <row r="477" customFormat="false" ht="12.75" hidden="false" customHeight="false" outlineLevel="0" collapsed="false">
      <c r="B477" s="2"/>
      <c r="C477" s="3"/>
    </row>
    <row r="478" customFormat="false" ht="12.75" hidden="false" customHeight="false" outlineLevel="0" collapsed="false">
      <c r="B478" s="2"/>
      <c r="C478" s="3"/>
    </row>
    <row r="479" customFormat="false" ht="12.75" hidden="false" customHeight="false" outlineLevel="0" collapsed="false">
      <c r="B479" s="2"/>
      <c r="C479" s="3"/>
    </row>
    <row r="480" customFormat="false" ht="12.75" hidden="false" customHeight="false" outlineLevel="0" collapsed="false">
      <c r="B480" s="2"/>
      <c r="C480" s="3"/>
    </row>
    <row r="481" customFormat="false" ht="12.75" hidden="false" customHeight="false" outlineLevel="0" collapsed="false">
      <c r="B481" s="2"/>
      <c r="C481" s="3"/>
    </row>
    <row r="482" customFormat="false" ht="12.75" hidden="false" customHeight="false" outlineLevel="0" collapsed="false">
      <c r="B482" s="2"/>
      <c r="C482" s="3"/>
    </row>
    <row r="483" customFormat="false" ht="12.75" hidden="false" customHeight="false" outlineLevel="0" collapsed="false">
      <c r="B483" s="2"/>
      <c r="C483" s="3"/>
    </row>
    <row r="484" customFormat="false" ht="12.75" hidden="false" customHeight="false" outlineLevel="0" collapsed="false">
      <c r="B484" s="2"/>
      <c r="C484" s="3"/>
    </row>
    <row r="485" customFormat="false" ht="12.75" hidden="false" customHeight="false" outlineLevel="0" collapsed="false">
      <c r="B485" s="2"/>
      <c r="C485" s="3"/>
    </row>
    <row r="486" customFormat="false" ht="12.75" hidden="false" customHeight="false" outlineLevel="0" collapsed="false">
      <c r="B486" s="2"/>
      <c r="C486" s="3"/>
    </row>
    <row r="487" customFormat="false" ht="12.75" hidden="false" customHeight="false" outlineLevel="0" collapsed="false">
      <c r="B487" s="2"/>
      <c r="C487" s="3"/>
    </row>
    <row r="488" customFormat="false" ht="12.75" hidden="false" customHeight="false" outlineLevel="0" collapsed="false">
      <c r="B488" s="2"/>
      <c r="C488" s="3"/>
    </row>
    <row r="489" customFormat="false" ht="12.75" hidden="false" customHeight="false" outlineLevel="0" collapsed="false">
      <c r="B489" s="2"/>
      <c r="C489" s="3"/>
    </row>
    <row r="490" customFormat="false" ht="12.75" hidden="false" customHeight="false" outlineLevel="0" collapsed="false">
      <c r="B490" s="2"/>
      <c r="C490" s="3"/>
    </row>
    <row r="491" customFormat="false" ht="12.75" hidden="false" customHeight="false" outlineLevel="0" collapsed="false">
      <c r="B491" s="2"/>
      <c r="C491" s="3"/>
    </row>
    <row r="492" customFormat="false" ht="12.75" hidden="false" customHeight="false" outlineLevel="0" collapsed="false">
      <c r="B492" s="2"/>
      <c r="C492" s="3"/>
    </row>
    <row r="493" customFormat="false" ht="12.75" hidden="false" customHeight="false" outlineLevel="0" collapsed="false">
      <c r="B493" s="2"/>
      <c r="C493" s="3"/>
    </row>
    <row r="494" customFormat="false" ht="12.75" hidden="false" customHeight="false" outlineLevel="0" collapsed="false">
      <c r="B494" s="2"/>
      <c r="C494" s="3"/>
    </row>
    <row r="495" customFormat="false" ht="12.75" hidden="false" customHeight="false" outlineLevel="0" collapsed="false">
      <c r="B495" s="2"/>
      <c r="C495" s="3"/>
    </row>
    <row r="496" customFormat="false" ht="12.75" hidden="false" customHeight="false" outlineLevel="0" collapsed="false">
      <c r="B496" s="2"/>
      <c r="C496" s="3"/>
    </row>
    <row r="497" customFormat="false" ht="12.75" hidden="false" customHeight="false" outlineLevel="0" collapsed="false">
      <c r="B497" s="2"/>
      <c r="C497" s="3"/>
    </row>
    <row r="498" customFormat="false" ht="12.75" hidden="false" customHeight="false" outlineLevel="0" collapsed="false">
      <c r="B498" s="2"/>
      <c r="C498" s="3"/>
    </row>
    <row r="499" customFormat="false" ht="12.75" hidden="false" customHeight="false" outlineLevel="0" collapsed="false">
      <c r="B499" s="2"/>
      <c r="C499" s="3"/>
    </row>
    <row r="500" customFormat="false" ht="12.75" hidden="false" customHeight="false" outlineLevel="0" collapsed="false">
      <c r="B500" s="2"/>
      <c r="C500" s="3"/>
    </row>
    <row r="501" customFormat="false" ht="12.75" hidden="false" customHeight="false" outlineLevel="0" collapsed="false">
      <c r="B501" s="2"/>
      <c r="C501" s="3"/>
    </row>
    <row r="502" customFormat="false" ht="12.75" hidden="false" customHeight="false" outlineLevel="0" collapsed="false">
      <c r="B502" s="2"/>
      <c r="C502" s="3"/>
    </row>
    <row r="503" customFormat="false" ht="12.75" hidden="false" customHeight="false" outlineLevel="0" collapsed="false">
      <c r="B503" s="2"/>
      <c r="C503" s="3"/>
    </row>
    <row r="504" customFormat="false" ht="12.75" hidden="false" customHeight="false" outlineLevel="0" collapsed="false">
      <c r="B504" s="2"/>
      <c r="C504" s="3"/>
    </row>
    <row r="505" customFormat="false" ht="12.75" hidden="false" customHeight="false" outlineLevel="0" collapsed="false">
      <c r="B505" s="2"/>
      <c r="C505" s="3"/>
    </row>
    <row r="506" customFormat="false" ht="12.75" hidden="false" customHeight="false" outlineLevel="0" collapsed="false">
      <c r="B506" s="2"/>
      <c r="C506" s="3"/>
    </row>
    <row r="507" customFormat="false" ht="12.75" hidden="false" customHeight="false" outlineLevel="0" collapsed="false">
      <c r="B507" s="2"/>
      <c r="C507" s="3"/>
    </row>
    <row r="508" customFormat="false" ht="12.75" hidden="false" customHeight="false" outlineLevel="0" collapsed="false">
      <c r="B508" s="2"/>
      <c r="C508" s="3"/>
    </row>
    <row r="509" customFormat="false" ht="12.75" hidden="false" customHeight="false" outlineLevel="0" collapsed="false">
      <c r="B509" s="2"/>
      <c r="C509" s="3"/>
    </row>
    <row r="510" customFormat="false" ht="12.75" hidden="false" customHeight="false" outlineLevel="0" collapsed="false">
      <c r="B510" s="2"/>
      <c r="C510" s="3"/>
    </row>
    <row r="511" customFormat="false" ht="12.75" hidden="false" customHeight="false" outlineLevel="0" collapsed="false">
      <c r="B511" s="2"/>
      <c r="C511" s="3"/>
    </row>
    <row r="512" customFormat="false" ht="12.75" hidden="false" customHeight="false" outlineLevel="0" collapsed="false">
      <c r="B512" s="2"/>
      <c r="C512" s="3"/>
    </row>
    <row r="513" customFormat="false" ht="12.75" hidden="false" customHeight="false" outlineLevel="0" collapsed="false">
      <c r="B513" s="2"/>
      <c r="C513" s="3"/>
    </row>
    <row r="514" customFormat="false" ht="12.75" hidden="false" customHeight="false" outlineLevel="0" collapsed="false">
      <c r="B514" s="2"/>
      <c r="C514" s="3"/>
    </row>
    <row r="515" customFormat="false" ht="12.75" hidden="false" customHeight="false" outlineLevel="0" collapsed="false">
      <c r="B515" s="2"/>
      <c r="C515" s="3"/>
    </row>
    <row r="516" customFormat="false" ht="12.75" hidden="false" customHeight="false" outlineLevel="0" collapsed="false">
      <c r="B516" s="2"/>
      <c r="C516" s="3"/>
    </row>
    <row r="517" customFormat="false" ht="12.75" hidden="false" customHeight="false" outlineLevel="0" collapsed="false">
      <c r="B517" s="2"/>
      <c r="C517" s="3"/>
    </row>
    <row r="518" customFormat="false" ht="12.75" hidden="false" customHeight="false" outlineLevel="0" collapsed="false">
      <c r="B518" s="2"/>
      <c r="C518" s="3"/>
    </row>
    <row r="519" customFormat="false" ht="12.75" hidden="false" customHeight="false" outlineLevel="0" collapsed="false">
      <c r="B519" s="2"/>
      <c r="C519" s="3"/>
    </row>
    <row r="520" customFormat="false" ht="12.75" hidden="false" customHeight="false" outlineLevel="0" collapsed="false">
      <c r="B520" s="2"/>
      <c r="C520" s="3"/>
    </row>
    <row r="521" customFormat="false" ht="12.75" hidden="false" customHeight="false" outlineLevel="0" collapsed="false">
      <c r="B521" s="2"/>
      <c r="C521" s="3"/>
    </row>
    <row r="522" customFormat="false" ht="12.75" hidden="false" customHeight="false" outlineLevel="0" collapsed="false">
      <c r="B522" s="2"/>
      <c r="C522" s="3"/>
    </row>
    <row r="523" customFormat="false" ht="12.75" hidden="false" customHeight="false" outlineLevel="0" collapsed="false">
      <c r="B523" s="2"/>
      <c r="C523" s="3"/>
    </row>
    <row r="524" customFormat="false" ht="12.75" hidden="false" customHeight="false" outlineLevel="0" collapsed="false">
      <c r="B524" s="2"/>
      <c r="C524" s="3"/>
    </row>
    <row r="525" customFormat="false" ht="12.75" hidden="false" customHeight="false" outlineLevel="0" collapsed="false">
      <c r="B525" s="2"/>
      <c r="C525" s="3"/>
    </row>
    <row r="526" customFormat="false" ht="12.75" hidden="false" customHeight="false" outlineLevel="0" collapsed="false">
      <c r="B526" s="2"/>
      <c r="C526" s="3"/>
    </row>
    <row r="527" customFormat="false" ht="12.75" hidden="false" customHeight="false" outlineLevel="0" collapsed="false">
      <c r="B527" s="2"/>
      <c r="C527" s="3"/>
    </row>
    <row r="528" customFormat="false" ht="12.75" hidden="false" customHeight="false" outlineLevel="0" collapsed="false">
      <c r="B528" s="2"/>
      <c r="C528" s="3"/>
    </row>
    <row r="529" customFormat="false" ht="12.75" hidden="false" customHeight="false" outlineLevel="0" collapsed="false">
      <c r="B529" s="2"/>
      <c r="C529" s="3"/>
    </row>
    <row r="530" customFormat="false" ht="12.75" hidden="false" customHeight="false" outlineLevel="0" collapsed="false">
      <c r="B530" s="2"/>
      <c r="C530" s="3"/>
    </row>
    <row r="531" customFormat="false" ht="12.75" hidden="false" customHeight="false" outlineLevel="0" collapsed="false">
      <c r="B531" s="2"/>
      <c r="C531" s="3"/>
    </row>
    <row r="532" customFormat="false" ht="12.75" hidden="false" customHeight="false" outlineLevel="0" collapsed="false">
      <c r="B532" s="2"/>
      <c r="C532" s="3"/>
    </row>
    <row r="533" customFormat="false" ht="12.75" hidden="false" customHeight="false" outlineLevel="0" collapsed="false">
      <c r="B533" s="2"/>
      <c r="C533" s="3"/>
    </row>
    <row r="534" customFormat="false" ht="12.75" hidden="false" customHeight="false" outlineLevel="0" collapsed="false">
      <c r="B534" s="2"/>
      <c r="C534" s="3"/>
    </row>
    <row r="535" customFormat="false" ht="12.75" hidden="false" customHeight="false" outlineLevel="0" collapsed="false">
      <c r="B535" s="2"/>
      <c r="C535" s="3"/>
    </row>
    <row r="536" customFormat="false" ht="12.75" hidden="false" customHeight="false" outlineLevel="0" collapsed="false">
      <c r="B536" s="2"/>
      <c r="C536" s="3"/>
    </row>
    <row r="537" customFormat="false" ht="12.75" hidden="false" customHeight="false" outlineLevel="0" collapsed="false">
      <c r="B537" s="2"/>
      <c r="C537" s="3"/>
    </row>
    <row r="538" customFormat="false" ht="12.75" hidden="false" customHeight="false" outlineLevel="0" collapsed="false">
      <c r="B538" s="2"/>
      <c r="C538" s="3"/>
    </row>
    <row r="539" customFormat="false" ht="12.75" hidden="false" customHeight="false" outlineLevel="0" collapsed="false">
      <c r="B539" s="2"/>
      <c r="C539" s="3"/>
    </row>
    <row r="540" customFormat="false" ht="12.75" hidden="false" customHeight="false" outlineLevel="0" collapsed="false">
      <c r="B540" s="2"/>
      <c r="C540" s="3"/>
    </row>
    <row r="541" customFormat="false" ht="12.75" hidden="false" customHeight="false" outlineLevel="0" collapsed="false">
      <c r="B541" s="2"/>
      <c r="C541" s="3"/>
    </row>
    <row r="542" customFormat="false" ht="12.75" hidden="false" customHeight="false" outlineLevel="0" collapsed="false">
      <c r="B542" s="2"/>
      <c r="C542" s="3"/>
    </row>
    <row r="543" customFormat="false" ht="12.75" hidden="false" customHeight="false" outlineLevel="0" collapsed="false">
      <c r="B543" s="2"/>
      <c r="C543" s="3"/>
    </row>
    <row r="544" customFormat="false" ht="12.75" hidden="false" customHeight="false" outlineLevel="0" collapsed="false">
      <c r="B544" s="2"/>
      <c r="C544" s="3"/>
    </row>
    <row r="545" customFormat="false" ht="12.75" hidden="false" customHeight="false" outlineLevel="0" collapsed="false">
      <c r="B545" s="2"/>
      <c r="C545" s="3"/>
    </row>
    <row r="546" customFormat="false" ht="12.75" hidden="false" customHeight="false" outlineLevel="0" collapsed="false">
      <c r="B546" s="2"/>
      <c r="C546" s="3"/>
    </row>
    <row r="547" customFormat="false" ht="12.75" hidden="false" customHeight="false" outlineLevel="0" collapsed="false">
      <c r="B547" s="2"/>
      <c r="C547" s="3"/>
    </row>
    <row r="548" customFormat="false" ht="12.75" hidden="false" customHeight="false" outlineLevel="0" collapsed="false">
      <c r="B548" s="2"/>
      <c r="C548" s="3"/>
    </row>
    <row r="549" customFormat="false" ht="12.75" hidden="false" customHeight="false" outlineLevel="0" collapsed="false">
      <c r="B549" s="2"/>
      <c r="C549" s="3"/>
    </row>
    <row r="550" customFormat="false" ht="12.75" hidden="false" customHeight="false" outlineLevel="0" collapsed="false">
      <c r="B550" s="2"/>
      <c r="C550" s="3"/>
    </row>
    <row r="551" customFormat="false" ht="12.75" hidden="false" customHeight="false" outlineLevel="0" collapsed="false">
      <c r="B551" s="2"/>
      <c r="C551" s="3"/>
    </row>
    <row r="552" customFormat="false" ht="12.75" hidden="false" customHeight="false" outlineLevel="0" collapsed="false">
      <c r="B552" s="2"/>
      <c r="C552" s="3"/>
    </row>
    <row r="553" customFormat="false" ht="12.75" hidden="false" customHeight="false" outlineLevel="0" collapsed="false">
      <c r="B553" s="2"/>
      <c r="C553" s="3"/>
    </row>
    <row r="554" customFormat="false" ht="12.75" hidden="false" customHeight="false" outlineLevel="0" collapsed="false">
      <c r="B554" s="2"/>
      <c r="C554" s="3"/>
    </row>
    <row r="555" customFormat="false" ht="12.75" hidden="false" customHeight="false" outlineLevel="0" collapsed="false">
      <c r="B555" s="2"/>
      <c r="C555" s="3"/>
    </row>
    <row r="556" customFormat="false" ht="12.75" hidden="false" customHeight="false" outlineLevel="0" collapsed="false">
      <c r="B556" s="2"/>
      <c r="C556" s="3"/>
    </row>
    <row r="557" customFormat="false" ht="12.75" hidden="false" customHeight="false" outlineLevel="0" collapsed="false">
      <c r="B557" s="2"/>
      <c r="C557" s="3"/>
    </row>
    <row r="558" customFormat="false" ht="12.75" hidden="false" customHeight="false" outlineLevel="0" collapsed="false">
      <c r="B558" s="2"/>
      <c r="C558" s="3"/>
    </row>
    <row r="559" customFormat="false" ht="12.75" hidden="false" customHeight="false" outlineLevel="0" collapsed="false">
      <c r="B559" s="2"/>
      <c r="C559" s="3"/>
    </row>
    <row r="560" customFormat="false" ht="12.75" hidden="false" customHeight="false" outlineLevel="0" collapsed="false">
      <c r="B560" s="2"/>
      <c r="C560" s="3"/>
    </row>
    <row r="561" customFormat="false" ht="12.75" hidden="false" customHeight="false" outlineLevel="0" collapsed="false">
      <c r="B561" s="2"/>
      <c r="C561" s="3"/>
    </row>
    <row r="562" customFormat="false" ht="12.75" hidden="false" customHeight="false" outlineLevel="0" collapsed="false">
      <c r="B562" s="2"/>
      <c r="C562" s="3"/>
    </row>
    <row r="563" customFormat="false" ht="12.75" hidden="false" customHeight="false" outlineLevel="0" collapsed="false">
      <c r="B563" s="2"/>
      <c r="C563" s="3"/>
    </row>
    <row r="564" customFormat="false" ht="12.75" hidden="false" customHeight="false" outlineLevel="0" collapsed="false">
      <c r="B564" s="2"/>
      <c r="C564" s="3"/>
    </row>
    <row r="565" customFormat="false" ht="12.75" hidden="false" customHeight="false" outlineLevel="0" collapsed="false">
      <c r="B565" s="2"/>
      <c r="C565" s="3"/>
    </row>
    <row r="566" customFormat="false" ht="12.75" hidden="false" customHeight="false" outlineLevel="0" collapsed="false">
      <c r="B566" s="2"/>
      <c r="C566" s="3"/>
    </row>
    <row r="567" customFormat="false" ht="12.75" hidden="false" customHeight="false" outlineLevel="0" collapsed="false">
      <c r="B567" s="2"/>
      <c r="C567" s="3"/>
    </row>
    <row r="568" customFormat="false" ht="12.75" hidden="false" customHeight="false" outlineLevel="0" collapsed="false">
      <c r="B568" s="2"/>
      <c r="C568" s="3"/>
    </row>
    <row r="569" customFormat="false" ht="12.75" hidden="false" customHeight="false" outlineLevel="0" collapsed="false">
      <c r="B569" s="2"/>
      <c r="C569" s="3"/>
    </row>
    <row r="570" customFormat="false" ht="12.75" hidden="false" customHeight="false" outlineLevel="0" collapsed="false">
      <c r="B570" s="2"/>
      <c r="C570" s="3"/>
    </row>
    <row r="571" customFormat="false" ht="12.75" hidden="false" customHeight="false" outlineLevel="0" collapsed="false">
      <c r="B571" s="2"/>
      <c r="C571" s="3"/>
    </row>
    <row r="572" customFormat="false" ht="12.75" hidden="false" customHeight="false" outlineLevel="0" collapsed="false">
      <c r="B572" s="2"/>
      <c r="C572" s="3"/>
    </row>
    <row r="573" customFormat="false" ht="12.75" hidden="false" customHeight="false" outlineLevel="0" collapsed="false">
      <c r="B573" s="2"/>
      <c r="C573" s="3"/>
    </row>
    <row r="574" customFormat="false" ht="12.75" hidden="false" customHeight="false" outlineLevel="0" collapsed="false">
      <c r="B574" s="2"/>
      <c r="C574" s="3"/>
    </row>
    <row r="575" customFormat="false" ht="12.75" hidden="false" customHeight="false" outlineLevel="0" collapsed="false">
      <c r="B575" s="2"/>
      <c r="C575" s="3"/>
    </row>
    <row r="576" customFormat="false" ht="12.75" hidden="false" customHeight="false" outlineLevel="0" collapsed="false">
      <c r="B576" s="2"/>
      <c r="C576" s="3"/>
    </row>
    <row r="577" customFormat="false" ht="12.75" hidden="false" customHeight="false" outlineLevel="0" collapsed="false">
      <c r="B577" s="2"/>
      <c r="C577" s="3"/>
    </row>
    <row r="578" customFormat="false" ht="12.75" hidden="false" customHeight="false" outlineLevel="0" collapsed="false">
      <c r="B578" s="2"/>
      <c r="C578" s="3"/>
    </row>
    <row r="579" customFormat="false" ht="12.75" hidden="false" customHeight="false" outlineLevel="0" collapsed="false">
      <c r="B579" s="2"/>
      <c r="C579" s="3"/>
    </row>
    <row r="580" customFormat="false" ht="12.75" hidden="false" customHeight="false" outlineLevel="0" collapsed="false">
      <c r="B580" s="2"/>
      <c r="C580" s="3"/>
    </row>
    <row r="581" customFormat="false" ht="12.75" hidden="false" customHeight="false" outlineLevel="0" collapsed="false">
      <c r="B581" s="2"/>
      <c r="C581" s="3"/>
    </row>
    <row r="582" customFormat="false" ht="12.75" hidden="false" customHeight="false" outlineLevel="0" collapsed="false">
      <c r="B582" s="2"/>
      <c r="C582" s="3"/>
    </row>
    <row r="583" customFormat="false" ht="12.75" hidden="false" customHeight="false" outlineLevel="0" collapsed="false">
      <c r="B583" s="2"/>
      <c r="C583" s="3"/>
    </row>
    <row r="584" customFormat="false" ht="12.75" hidden="false" customHeight="false" outlineLevel="0" collapsed="false">
      <c r="B584" s="2"/>
      <c r="C584" s="3"/>
    </row>
    <row r="585" customFormat="false" ht="12.75" hidden="false" customHeight="false" outlineLevel="0" collapsed="false">
      <c r="B585" s="2"/>
      <c r="C585" s="3"/>
    </row>
    <row r="586" customFormat="false" ht="12.75" hidden="false" customHeight="false" outlineLevel="0" collapsed="false">
      <c r="B586" s="2"/>
      <c r="C586" s="3"/>
    </row>
    <row r="587" customFormat="false" ht="12.75" hidden="false" customHeight="false" outlineLevel="0" collapsed="false">
      <c r="B587" s="2"/>
      <c r="C587" s="3"/>
    </row>
    <row r="588" customFormat="false" ht="12.75" hidden="false" customHeight="false" outlineLevel="0" collapsed="false">
      <c r="B588" s="2"/>
      <c r="C588" s="3"/>
    </row>
    <row r="589" customFormat="false" ht="12.75" hidden="false" customHeight="false" outlineLevel="0" collapsed="false">
      <c r="B589" s="2"/>
      <c r="C589" s="3"/>
    </row>
    <row r="590" customFormat="false" ht="12.75" hidden="false" customHeight="false" outlineLevel="0" collapsed="false">
      <c r="B590" s="2"/>
      <c r="C590" s="3"/>
    </row>
    <row r="591" customFormat="false" ht="12.75" hidden="false" customHeight="false" outlineLevel="0" collapsed="false">
      <c r="B591" s="2"/>
      <c r="C591" s="3"/>
    </row>
    <row r="592" customFormat="false" ht="12.75" hidden="false" customHeight="false" outlineLevel="0" collapsed="false">
      <c r="B592" s="2"/>
      <c r="C592" s="3"/>
    </row>
    <row r="593" customFormat="false" ht="12.75" hidden="false" customHeight="false" outlineLevel="0" collapsed="false">
      <c r="B593" s="2"/>
      <c r="C593" s="3"/>
    </row>
    <row r="594" customFormat="false" ht="12.75" hidden="false" customHeight="false" outlineLevel="0" collapsed="false">
      <c r="B594" s="2"/>
      <c r="C594" s="3"/>
    </row>
    <row r="595" customFormat="false" ht="12.75" hidden="false" customHeight="false" outlineLevel="0" collapsed="false">
      <c r="B595" s="2"/>
      <c r="C595" s="3"/>
    </row>
    <row r="596" customFormat="false" ht="12.75" hidden="false" customHeight="false" outlineLevel="0" collapsed="false">
      <c r="B596" s="2"/>
      <c r="C596" s="3"/>
    </row>
    <row r="597" customFormat="false" ht="12.75" hidden="false" customHeight="false" outlineLevel="0" collapsed="false">
      <c r="B597" s="2"/>
      <c r="C597" s="3"/>
    </row>
    <row r="598" customFormat="false" ht="12.75" hidden="false" customHeight="false" outlineLevel="0" collapsed="false">
      <c r="B598" s="2"/>
      <c r="C598" s="3"/>
    </row>
    <row r="599" customFormat="false" ht="12.75" hidden="false" customHeight="false" outlineLevel="0" collapsed="false">
      <c r="B599" s="2"/>
      <c r="C599" s="3"/>
    </row>
    <row r="600" customFormat="false" ht="12.75" hidden="false" customHeight="false" outlineLevel="0" collapsed="false">
      <c r="B600" s="2"/>
      <c r="C600" s="3"/>
    </row>
    <row r="601" customFormat="false" ht="12.75" hidden="false" customHeight="false" outlineLevel="0" collapsed="false">
      <c r="B601" s="2"/>
      <c r="C601" s="3"/>
    </row>
    <row r="602" customFormat="false" ht="12.75" hidden="false" customHeight="false" outlineLevel="0" collapsed="false">
      <c r="B602" s="2"/>
      <c r="C602" s="3"/>
    </row>
    <row r="603" customFormat="false" ht="12.75" hidden="false" customHeight="false" outlineLevel="0" collapsed="false">
      <c r="B603" s="2"/>
      <c r="C603" s="3"/>
    </row>
    <row r="604" customFormat="false" ht="12.75" hidden="false" customHeight="false" outlineLevel="0" collapsed="false">
      <c r="B604" s="2"/>
      <c r="C604" s="3"/>
    </row>
    <row r="605" customFormat="false" ht="12.75" hidden="false" customHeight="false" outlineLevel="0" collapsed="false">
      <c r="B605" s="2"/>
      <c r="C605" s="3"/>
    </row>
    <row r="606" customFormat="false" ht="12.75" hidden="false" customHeight="false" outlineLevel="0" collapsed="false">
      <c r="B606" s="2"/>
      <c r="C606" s="3"/>
    </row>
    <row r="607" customFormat="false" ht="12.75" hidden="false" customHeight="false" outlineLevel="0" collapsed="false">
      <c r="B607" s="2"/>
      <c r="C607" s="3"/>
    </row>
    <row r="608" customFormat="false" ht="12.75" hidden="false" customHeight="false" outlineLevel="0" collapsed="false">
      <c r="B608" s="2"/>
      <c r="C608" s="3"/>
    </row>
    <row r="609" customFormat="false" ht="12.75" hidden="false" customHeight="false" outlineLevel="0" collapsed="false">
      <c r="B609" s="2"/>
      <c r="C609" s="3"/>
    </row>
    <row r="610" customFormat="false" ht="12.75" hidden="false" customHeight="false" outlineLevel="0" collapsed="false">
      <c r="B610" s="2"/>
      <c r="C610" s="3"/>
    </row>
    <row r="611" customFormat="false" ht="12.75" hidden="false" customHeight="false" outlineLevel="0" collapsed="false">
      <c r="B611" s="2"/>
      <c r="C611" s="3"/>
    </row>
    <row r="612" customFormat="false" ht="12.75" hidden="false" customHeight="false" outlineLevel="0" collapsed="false">
      <c r="B612" s="2"/>
      <c r="C612" s="3"/>
    </row>
    <row r="613" customFormat="false" ht="12.75" hidden="false" customHeight="false" outlineLevel="0" collapsed="false">
      <c r="B613" s="2"/>
      <c r="C613" s="3"/>
    </row>
    <row r="614" customFormat="false" ht="12.75" hidden="false" customHeight="false" outlineLevel="0" collapsed="false">
      <c r="B614" s="2"/>
      <c r="C614" s="3"/>
    </row>
    <row r="615" customFormat="false" ht="12.75" hidden="false" customHeight="false" outlineLevel="0" collapsed="false">
      <c r="B615" s="2"/>
      <c r="C615" s="3"/>
    </row>
    <row r="616" customFormat="false" ht="12.75" hidden="false" customHeight="false" outlineLevel="0" collapsed="false">
      <c r="B616" s="2"/>
      <c r="C616" s="3"/>
    </row>
    <row r="617" customFormat="false" ht="12.75" hidden="false" customHeight="false" outlineLevel="0" collapsed="false">
      <c r="B617" s="2"/>
      <c r="C617" s="3"/>
    </row>
    <row r="618" customFormat="false" ht="12.75" hidden="false" customHeight="false" outlineLevel="0" collapsed="false">
      <c r="B618" s="2"/>
      <c r="C618" s="3"/>
    </row>
    <row r="619" customFormat="false" ht="12.75" hidden="false" customHeight="false" outlineLevel="0" collapsed="false">
      <c r="B619" s="2"/>
      <c r="C619" s="3"/>
    </row>
    <row r="620" customFormat="false" ht="12.75" hidden="false" customHeight="false" outlineLevel="0" collapsed="false">
      <c r="B620" s="2"/>
      <c r="C620" s="3"/>
    </row>
    <row r="621" customFormat="false" ht="12.75" hidden="false" customHeight="false" outlineLevel="0" collapsed="false">
      <c r="B621" s="2"/>
      <c r="C621" s="3"/>
    </row>
    <row r="622" customFormat="false" ht="12.75" hidden="false" customHeight="false" outlineLevel="0" collapsed="false">
      <c r="B622" s="2"/>
      <c r="C622" s="3"/>
    </row>
    <row r="623" customFormat="false" ht="12.75" hidden="false" customHeight="false" outlineLevel="0" collapsed="false">
      <c r="B623" s="2"/>
      <c r="C623" s="3"/>
    </row>
    <row r="624" customFormat="false" ht="12.75" hidden="false" customHeight="false" outlineLevel="0" collapsed="false">
      <c r="B624" s="2"/>
      <c r="C624" s="3"/>
    </row>
    <row r="625" customFormat="false" ht="12.75" hidden="false" customHeight="false" outlineLevel="0" collapsed="false">
      <c r="B625" s="2"/>
      <c r="C625" s="3"/>
    </row>
    <row r="626" customFormat="false" ht="12.75" hidden="false" customHeight="false" outlineLevel="0" collapsed="false">
      <c r="B626" s="2"/>
      <c r="C626" s="3"/>
    </row>
    <row r="627" customFormat="false" ht="12.75" hidden="false" customHeight="false" outlineLevel="0" collapsed="false">
      <c r="B627" s="2"/>
      <c r="C627" s="3"/>
    </row>
    <row r="628" customFormat="false" ht="12.75" hidden="false" customHeight="false" outlineLevel="0" collapsed="false">
      <c r="B628" s="2"/>
      <c r="C628" s="3"/>
    </row>
    <row r="629" customFormat="false" ht="12.75" hidden="false" customHeight="false" outlineLevel="0" collapsed="false">
      <c r="B629" s="2"/>
      <c r="C629" s="3"/>
    </row>
    <row r="630" customFormat="false" ht="12.75" hidden="false" customHeight="false" outlineLevel="0" collapsed="false">
      <c r="B630" s="2"/>
      <c r="C630" s="3"/>
    </row>
    <row r="631" customFormat="false" ht="12.75" hidden="false" customHeight="false" outlineLevel="0" collapsed="false">
      <c r="B631" s="2"/>
      <c r="C631" s="3"/>
    </row>
    <row r="632" customFormat="false" ht="12.75" hidden="false" customHeight="false" outlineLevel="0" collapsed="false">
      <c r="B632" s="2"/>
      <c r="C632" s="3"/>
    </row>
    <row r="633" customFormat="false" ht="12.75" hidden="false" customHeight="false" outlineLevel="0" collapsed="false">
      <c r="B633" s="2"/>
      <c r="C633" s="3"/>
    </row>
    <row r="634" customFormat="false" ht="12.75" hidden="false" customHeight="false" outlineLevel="0" collapsed="false">
      <c r="B634" s="2"/>
      <c r="C634" s="3"/>
    </row>
    <row r="635" customFormat="false" ht="12.75" hidden="false" customHeight="false" outlineLevel="0" collapsed="false">
      <c r="B635" s="2"/>
      <c r="C635" s="3"/>
    </row>
    <row r="636" customFormat="false" ht="12.75" hidden="false" customHeight="false" outlineLevel="0" collapsed="false">
      <c r="B636" s="2"/>
      <c r="C636" s="3"/>
    </row>
    <row r="637" customFormat="false" ht="12.75" hidden="false" customHeight="false" outlineLevel="0" collapsed="false">
      <c r="B637" s="2"/>
      <c r="C637" s="3"/>
    </row>
    <row r="638" customFormat="false" ht="12.75" hidden="false" customHeight="false" outlineLevel="0" collapsed="false">
      <c r="B638" s="2"/>
      <c r="C638" s="3"/>
    </row>
    <row r="639" customFormat="false" ht="12.75" hidden="false" customHeight="false" outlineLevel="0" collapsed="false">
      <c r="B639" s="2"/>
      <c r="C639" s="3"/>
    </row>
    <row r="640" customFormat="false" ht="12.75" hidden="false" customHeight="false" outlineLevel="0" collapsed="false">
      <c r="B640" s="2"/>
      <c r="C640" s="3"/>
    </row>
    <row r="641" customFormat="false" ht="12.75" hidden="false" customHeight="false" outlineLevel="0" collapsed="false">
      <c r="B641" s="2"/>
      <c r="C641" s="3"/>
    </row>
    <row r="642" customFormat="false" ht="12.75" hidden="false" customHeight="false" outlineLevel="0" collapsed="false">
      <c r="B642" s="2"/>
      <c r="C642" s="3"/>
    </row>
    <row r="643" customFormat="false" ht="12.75" hidden="false" customHeight="false" outlineLevel="0" collapsed="false">
      <c r="B643" s="2"/>
      <c r="C643" s="3"/>
    </row>
    <row r="644" customFormat="false" ht="12.75" hidden="false" customHeight="false" outlineLevel="0" collapsed="false">
      <c r="B644" s="2"/>
      <c r="C644" s="3"/>
    </row>
    <row r="645" customFormat="false" ht="12.75" hidden="false" customHeight="false" outlineLevel="0" collapsed="false">
      <c r="B645" s="2"/>
      <c r="C645" s="3"/>
    </row>
    <row r="646" customFormat="false" ht="12.75" hidden="false" customHeight="false" outlineLevel="0" collapsed="false">
      <c r="B646" s="2"/>
      <c r="C646" s="3"/>
    </row>
    <row r="647" customFormat="false" ht="12.75" hidden="false" customHeight="false" outlineLevel="0" collapsed="false">
      <c r="B647" s="2"/>
      <c r="C647" s="3"/>
    </row>
    <row r="648" customFormat="false" ht="12.75" hidden="false" customHeight="false" outlineLevel="0" collapsed="false">
      <c r="B648" s="2"/>
      <c r="C648" s="3"/>
    </row>
    <row r="649" customFormat="false" ht="12.75" hidden="false" customHeight="false" outlineLevel="0" collapsed="false">
      <c r="B649" s="2"/>
      <c r="C649" s="3"/>
    </row>
    <row r="650" customFormat="false" ht="12.75" hidden="false" customHeight="false" outlineLevel="0" collapsed="false">
      <c r="B650" s="2"/>
      <c r="C650" s="3"/>
    </row>
    <row r="651" customFormat="false" ht="12.75" hidden="false" customHeight="false" outlineLevel="0" collapsed="false">
      <c r="B651" s="2"/>
      <c r="C651" s="3"/>
    </row>
    <row r="652" customFormat="false" ht="12.75" hidden="false" customHeight="false" outlineLevel="0" collapsed="false">
      <c r="B652" s="2"/>
      <c r="C652" s="3"/>
    </row>
    <row r="653" customFormat="false" ht="12.75" hidden="false" customHeight="false" outlineLevel="0" collapsed="false">
      <c r="B653" s="2"/>
      <c r="C653" s="3"/>
    </row>
    <row r="654" customFormat="false" ht="12.75" hidden="false" customHeight="false" outlineLevel="0" collapsed="false">
      <c r="B654" s="2"/>
      <c r="C654" s="3"/>
    </row>
    <row r="655" customFormat="false" ht="12.75" hidden="false" customHeight="false" outlineLevel="0" collapsed="false">
      <c r="B655" s="2"/>
      <c r="C655" s="3"/>
    </row>
    <row r="656" customFormat="false" ht="12.75" hidden="false" customHeight="false" outlineLevel="0" collapsed="false">
      <c r="B656" s="2"/>
      <c r="C656" s="3"/>
    </row>
    <row r="657" customFormat="false" ht="12.75" hidden="false" customHeight="false" outlineLevel="0" collapsed="false">
      <c r="B657" s="2"/>
      <c r="C657" s="3"/>
    </row>
    <row r="658" customFormat="false" ht="12.75" hidden="false" customHeight="false" outlineLevel="0" collapsed="false">
      <c r="B658" s="2"/>
      <c r="C658" s="3"/>
    </row>
    <row r="659" customFormat="false" ht="12.75" hidden="false" customHeight="false" outlineLevel="0" collapsed="false">
      <c r="B659" s="2"/>
      <c r="C659" s="3"/>
    </row>
    <row r="660" customFormat="false" ht="12.75" hidden="false" customHeight="false" outlineLevel="0" collapsed="false">
      <c r="B660" s="2"/>
      <c r="C660" s="3"/>
    </row>
    <row r="661" customFormat="false" ht="12.75" hidden="false" customHeight="false" outlineLevel="0" collapsed="false">
      <c r="B661" s="2"/>
      <c r="C661" s="3"/>
    </row>
    <row r="662" customFormat="false" ht="12.75" hidden="false" customHeight="false" outlineLevel="0" collapsed="false">
      <c r="B662" s="2"/>
      <c r="C662" s="3"/>
    </row>
    <row r="663" customFormat="false" ht="12.75" hidden="false" customHeight="false" outlineLevel="0" collapsed="false">
      <c r="B663" s="2"/>
      <c r="C663" s="3"/>
    </row>
    <row r="664" customFormat="false" ht="12.75" hidden="false" customHeight="false" outlineLevel="0" collapsed="false">
      <c r="B664" s="2"/>
      <c r="C664" s="3"/>
    </row>
    <row r="665" customFormat="false" ht="12.75" hidden="false" customHeight="false" outlineLevel="0" collapsed="false">
      <c r="B665" s="2"/>
      <c r="C665" s="3"/>
    </row>
    <row r="666" customFormat="false" ht="12.75" hidden="false" customHeight="false" outlineLevel="0" collapsed="false">
      <c r="B666" s="2"/>
      <c r="C666" s="3"/>
    </row>
    <row r="667" customFormat="false" ht="12.75" hidden="false" customHeight="false" outlineLevel="0" collapsed="false">
      <c r="B667" s="2"/>
      <c r="C667" s="3"/>
    </row>
    <row r="668" customFormat="false" ht="12.75" hidden="false" customHeight="false" outlineLevel="0" collapsed="false">
      <c r="B668" s="2"/>
      <c r="C668" s="3"/>
    </row>
    <row r="669" customFormat="false" ht="12.75" hidden="false" customHeight="false" outlineLevel="0" collapsed="false">
      <c r="B669" s="2"/>
      <c r="C669" s="3"/>
    </row>
    <row r="670" customFormat="false" ht="12.75" hidden="false" customHeight="false" outlineLevel="0" collapsed="false">
      <c r="B670" s="2"/>
      <c r="C670" s="3"/>
    </row>
    <row r="671" customFormat="false" ht="12.75" hidden="false" customHeight="false" outlineLevel="0" collapsed="false">
      <c r="B671" s="2"/>
      <c r="C671" s="3"/>
    </row>
    <row r="672" customFormat="false" ht="12.75" hidden="false" customHeight="false" outlineLevel="0" collapsed="false">
      <c r="B672" s="2"/>
      <c r="C672" s="3"/>
    </row>
    <row r="673" customFormat="false" ht="12.75" hidden="false" customHeight="false" outlineLevel="0" collapsed="false">
      <c r="B673" s="2"/>
      <c r="C673" s="3"/>
    </row>
    <row r="674" customFormat="false" ht="12.75" hidden="false" customHeight="false" outlineLevel="0" collapsed="false">
      <c r="B674" s="2"/>
      <c r="C674" s="3"/>
    </row>
    <row r="675" customFormat="false" ht="12.75" hidden="false" customHeight="false" outlineLevel="0" collapsed="false">
      <c r="B675" s="2"/>
      <c r="C675" s="3"/>
    </row>
    <row r="676" customFormat="false" ht="12.75" hidden="false" customHeight="false" outlineLevel="0" collapsed="false">
      <c r="B676" s="2"/>
      <c r="C676" s="3"/>
    </row>
    <row r="677" customFormat="false" ht="12.75" hidden="false" customHeight="false" outlineLevel="0" collapsed="false">
      <c r="B677" s="2"/>
      <c r="C677" s="3"/>
    </row>
    <row r="678" customFormat="false" ht="12.75" hidden="false" customHeight="false" outlineLevel="0" collapsed="false">
      <c r="B678" s="2"/>
      <c r="C678" s="3"/>
    </row>
    <row r="679" customFormat="false" ht="12.75" hidden="false" customHeight="false" outlineLevel="0" collapsed="false">
      <c r="B679" s="2"/>
      <c r="C679" s="3"/>
    </row>
    <row r="680" customFormat="false" ht="12.75" hidden="false" customHeight="false" outlineLevel="0" collapsed="false">
      <c r="B680" s="2"/>
      <c r="C680" s="3"/>
    </row>
    <row r="681" customFormat="false" ht="12.75" hidden="false" customHeight="false" outlineLevel="0" collapsed="false">
      <c r="B681" s="2"/>
      <c r="C681" s="3"/>
    </row>
    <row r="682" customFormat="false" ht="12.75" hidden="false" customHeight="false" outlineLevel="0" collapsed="false">
      <c r="B682" s="2"/>
      <c r="C682" s="3"/>
    </row>
    <row r="683" customFormat="false" ht="12.75" hidden="false" customHeight="false" outlineLevel="0" collapsed="false">
      <c r="B683" s="2"/>
      <c r="C683" s="3"/>
    </row>
    <row r="684" customFormat="false" ht="12.75" hidden="false" customHeight="false" outlineLevel="0" collapsed="false">
      <c r="B684" s="2"/>
      <c r="C684" s="3"/>
    </row>
    <row r="685" customFormat="false" ht="12.75" hidden="false" customHeight="false" outlineLevel="0" collapsed="false">
      <c r="B685" s="2"/>
      <c r="C685" s="3"/>
    </row>
    <row r="686" customFormat="false" ht="12.75" hidden="false" customHeight="false" outlineLevel="0" collapsed="false">
      <c r="B686" s="2"/>
      <c r="C686" s="3"/>
    </row>
    <row r="687" customFormat="false" ht="12.75" hidden="false" customHeight="false" outlineLevel="0" collapsed="false">
      <c r="B687" s="2"/>
      <c r="C687" s="3"/>
    </row>
    <row r="688" customFormat="false" ht="12.75" hidden="false" customHeight="false" outlineLevel="0" collapsed="false">
      <c r="B688" s="2"/>
      <c r="C688" s="3"/>
    </row>
    <row r="689" customFormat="false" ht="12.75" hidden="false" customHeight="false" outlineLevel="0" collapsed="false">
      <c r="B689" s="2"/>
      <c r="C689" s="3"/>
    </row>
    <row r="690" customFormat="false" ht="12.75" hidden="false" customHeight="false" outlineLevel="0" collapsed="false">
      <c r="B690" s="2"/>
      <c r="C690" s="3"/>
    </row>
    <row r="691" customFormat="false" ht="12.75" hidden="false" customHeight="false" outlineLevel="0" collapsed="false">
      <c r="B691" s="2"/>
      <c r="C691" s="3"/>
    </row>
    <row r="692" customFormat="false" ht="12.75" hidden="false" customHeight="false" outlineLevel="0" collapsed="false">
      <c r="B692" s="2"/>
      <c r="C692" s="3"/>
    </row>
    <row r="693" customFormat="false" ht="12.75" hidden="false" customHeight="false" outlineLevel="0" collapsed="false">
      <c r="B693" s="2"/>
      <c r="C693" s="3"/>
    </row>
    <row r="694" customFormat="false" ht="12.75" hidden="false" customHeight="false" outlineLevel="0" collapsed="false">
      <c r="B694" s="2"/>
      <c r="C694" s="3"/>
    </row>
    <row r="695" customFormat="false" ht="12.75" hidden="false" customHeight="false" outlineLevel="0" collapsed="false">
      <c r="B695" s="2"/>
      <c r="C695" s="3"/>
    </row>
    <row r="696" customFormat="false" ht="12.75" hidden="false" customHeight="false" outlineLevel="0" collapsed="false">
      <c r="B696" s="2"/>
      <c r="C696" s="3"/>
    </row>
    <row r="697" customFormat="false" ht="12.75" hidden="false" customHeight="false" outlineLevel="0" collapsed="false">
      <c r="B697" s="2"/>
      <c r="C697" s="3"/>
    </row>
    <row r="698" customFormat="false" ht="12.75" hidden="false" customHeight="false" outlineLevel="0" collapsed="false">
      <c r="B698" s="2"/>
      <c r="C698" s="3"/>
    </row>
    <row r="699" customFormat="false" ht="12.75" hidden="false" customHeight="false" outlineLevel="0" collapsed="false">
      <c r="B699" s="2"/>
      <c r="C699" s="3"/>
    </row>
    <row r="700" customFormat="false" ht="12.75" hidden="false" customHeight="false" outlineLevel="0" collapsed="false">
      <c r="B700" s="2"/>
      <c r="C700" s="3"/>
    </row>
    <row r="701" customFormat="false" ht="12.75" hidden="false" customHeight="false" outlineLevel="0" collapsed="false">
      <c r="B701" s="2"/>
      <c r="C701" s="3"/>
    </row>
    <row r="702" customFormat="false" ht="12.75" hidden="false" customHeight="false" outlineLevel="0" collapsed="false">
      <c r="B702" s="2"/>
      <c r="C702" s="3"/>
    </row>
    <row r="703" customFormat="false" ht="12.75" hidden="false" customHeight="false" outlineLevel="0" collapsed="false">
      <c r="B703" s="2"/>
      <c r="C703" s="3"/>
    </row>
    <row r="704" customFormat="false" ht="12.75" hidden="false" customHeight="false" outlineLevel="0" collapsed="false">
      <c r="B704" s="2"/>
      <c r="C704" s="3"/>
    </row>
    <row r="705" customFormat="false" ht="12.75" hidden="false" customHeight="false" outlineLevel="0" collapsed="false">
      <c r="B705" s="2"/>
      <c r="C705" s="3"/>
    </row>
    <row r="706" customFormat="false" ht="12.75" hidden="false" customHeight="false" outlineLevel="0" collapsed="false">
      <c r="B706" s="2"/>
      <c r="C706" s="3"/>
    </row>
    <row r="707" customFormat="false" ht="12.75" hidden="false" customHeight="false" outlineLevel="0" collapsed="false">
      <c r="B707" s="2"/>
      <c r="C707" s="3"/>
    </row>
    <row r="708" customFormat="false" ht="12.75" hidden="false" customHeight="false" outlineLevel="0" collapsed="false">
      <c r="B708" s="2"/>
      <c r="C708" s="3"/>
    </row>
    <row r="709" customFormat="false" ht="12.75" hidden="false" customHeight="false" outlineLevel="0" collapsed="false">
      <c r="B709" s="2"/>
      <c r="C709" s="3"/>
    </row>
    <row r="710" customFormat="false" ht="12.75" hidden="false" customHeight="false" outlineLevel="0" collapsed="false">
      <c r="B710" s="2"/>
      <c r="C710" s="3"/>
    </row>
    <row r="711" customFormat="false" ht="12.75" hidden="false" customHeight="false" outlineLevel="0" collapsed="false">
      <c r="B711" s="2"/>
      <c r="C711" s="3"/>
    </row>
    <row r="712" customFormat="false" ht="12.75" hidden="false" customHeight="false" outlineLevel="0" collapsed="false">
      <c r="B712" s="2"/>
      <c r="C712" s="3"/>
    </row>
    <row r="713" customFormat="false" ht="12.75" hidden="false" customHeight="false" outlineLevel="0" collapsed="false">
      <c r="B713" s="2"/>
      <c r="C713" s="3"/>
    </row>
    <row r="714" customFormat="false" ht="12.75" hidden="false" customHeight="false" outlineLevel="0" collapsed="false">
      <c r="B714" s="2"/>
      <c r="C714" s="3"/>
    </row>
    <row r="715" customFormat="false" ht="12.75" hidden="false" customHeight="false" outlineLevel="0" collapsed="false">
      <c r="B715" s="2"/>
      <c r="C715" s="3"/>
    </row>
    <row r="716" customFormat="false" ht="12.75" hidden="false" customHeight="false" outlineLevel="0" collapsed="false">
      <c r="B716" s="2"/>
      <c r="C716" s="3"/>
    </row>
    <row r="717" customFormat="false" ht="12.75" hidden="false" customHeight="false" outlineLevel="0" collapsed="false">
      <c r="B717" s="2"/>
      <c r="C717" s="3"/>
    </row>
    <row r="718" customFormat="false" ht="12.75" hidden="false" customHeight="false" outlineLevel="0" collapsed="false">
      <c r="B718" s="2"/>
      <c r="C718" s="3"/>
    </row>
    <row r="719" customFormat="false" ht="12.75" hidden="false" customHeight="false" outlineLevel="0" collapsed="false">
      <c r="B719" s="2"/>
      <c r="C719" s="3"/>
    </row>
    <row r="720" customFormat="false" ht="12.75" hidden="false" customHeight="false" outlineLevel="0" collapsed="false">
      <c r="B720" s="2"/>
      <c r="C720" s="3"/>
    </row>
    <row r="721" customFormat="false" ht="12.75" hidden="false" customHeight="false" outlineLevel="0" collapsed="false">
      <c r="B721" s="2"/>
      <c r="C721" s="3"/>
    </row>
    <row r="722" customFormat="false" ht="12.75" hidden="false" customHeight="false" outlineLevel="0" collapsed="false">
      <c r="B722" s="2"/>
      <c r="C722" s="3"/>
    </row>
    <row r="723" customFormat="false" ht="12.75" hidden="false" customHeight="false" outlineLevel="0" collapsed="false">
      <c r="B723" s="2"/>
      <c r="C723" s="3"/>
    </row>
    <row r="724" customFormat="false" ht="12.75" hidden="false" customHeight="false" outlineLevel="0" collapsed="false">
      <c r="B724" s="2"/>
      <c r="C724" s="3"/>
    </row>
    <row r="725" customFormat="false" ht="12.75" hidden="false" customHeight="false" outlineLevel="0" collapsed="false">
      <c r="B725" s="2"/>
      <c r="C725" s="3"/>
    </row>
    <row r="726" customFormat="false" ht="12.75" hidden="false" customHeight="false" outlineLevel="0" collapsed="false">
      <c r="B726" s="2"/>
      <c r="C726" s="3"/>
    </row>
    <row r="727" customFormat="false" ht="12.75" hidden="false" customHeight="false" outlineLevel="0" collapsed="false">
      <c r="B727" s="2"/>
      <c r="C727" s="3"/>
    </row>
    <row r="728" customFormat="false" ht="12.75" hidden="false" customHeight="false" outlineLevel="0" collapsed="false">
      <c r="B728" s="2"/>
      <c r="C728" s="3"/>
    </row>
    <row r="729" customFormat="false" ht="12.75" hidden="false" customHeight="false" outlineLevel="0" collapsed="false">
      <c r="B729" s="2"/>
      <c r="C729" s="3"/>
    </row>
    <row r="730" customFormat="false" ht="12.75" hidden="false" customHeight="false" outlineLevel="0" collapsed="false">
      <c r="B730" s="2"/>
      <c r="C730" s="3"/>
    </row>
    <row r="731" customFormat="false" ht="12.75" hidden="false" customHeight="false" outlineLevel="0" collapsed="false">
      <c r="B731" s="2"/>
      <c r="C731" s="3"/>
    </row>
    <row r="732" customFormat="false" ht="12.75" hidden="false" customHeight="false" outlineLevel="0" collapsed="false">
      <c r="B732" s="2"/>
      <c r="C732" s="3"/>
    </row>
    <row r="733" customFormat="false" ht="12.75" hidden="false" customHeight="false" outlineLevel="0" collapsed="false">
      <c r="B733" s="2"/>
      <c r="C733" s="3"/>
    </row>
    <row r="734" customFormat="false" ht="12.75" hidden="false" customHeight="false" outlineLevel="0" collapsed="false">
      <c r="B734" s="2"/>
      <c r="C734" s="3"/>
    </row>
    <row r="735" customFormat="false" ht="12.75" hidden="false" customHeight="false" outlineLevel="0" collapsed="false">
      <c r="B735" s="2"/>
      <c r="C735" s="3"/>
    </row>
    <row r="736" customFormat="false" ht="12.75" hidden="false" customHeight="false" outlineLevel="0" collapsed="false">
      <c r="B736" s="2"/>
      <c r="C736" s="3"/>
    </row>
    <row r="737" customFormat="false" ht="12.75" hidden="false" customHeight="false" outlineLevel="0" collapsed="false">
      <c r="B737" s="2"/>
      <c r="C737" s="3"/>
    </row>
    <row r="738" customFormat="false" ht="12.75" hidden="false" customHeight="false" outlineLevel="0" collapsed="false">
      <c r="B738" s="2"/>
      <c r="C738" s="3"/>
    </row>
    <row r="739" customFormat="false" ht="12.75" hidden="false" customHeight="false" outlineLevel="0" collapsed="false">
      <c r="B739" s="2"/>
      <c r="C739" s="3"/>
    </row>
    <row r="740" customFormat="false" ht="12.75" hidden="false" customHeight="false" outlineLevel="0" collapsed="false">
      <c r="B740" s="2"/>
      <c r="C740" s="3"/>
    </row>
    <row r="741" customFormat="false" ht="12.75" hidden="false" customHeight="false" outlineLevel="0" collapsed="false">
      <c r="B741" s="2"/>
      <c r="C741" s="3"/>
    </row>
    <row r="742" customFormat="false" ht="12.75" hidden="false" customHeight="false" outlineLevel="0" collapsed="false">
      <c r="B742" s="2"/>
      <c r="C742" s="3"/>
    </row>
    <row r="743" customFormat="false" ht="12.75" hidden="false" customHeight="false" outlineLevel="0" collapsed="false">
      <c r="B743" s="2"/>
      <c r="C743" s="3"/>
    </row>
    <row r="744" customFormat="false" ht="12.75" hidden="false" customHeight="false" outlineLevel="0" collapsed="false">
      <c r="B744" s="2"/>
      <c r="C744" s="3"/>
    </row>
    <row r="745" customFormat="false" ht="12.75" hidden="false" customHeight="false" outlineLevel="0" collapsed="false">
      <c r="B745" s="2"/>
      <c r="C745" s="3"/>
    </row>
    <row r="746" customFormat="false" ht="12.75" hidden="false" customHeight="false" outlineLevel="0" collapsed="false">
      <c r="B746" s="2"/>
      <c r="C746" s="3"/>
    </row>
    <row r="747" customFormat="false" ht="12.75" hidden="false" customHeight="false" outlineLevel="0" collapsed="false">
      <c r="B747" s="2"/>
      <c r="C747" s="3"/>
    </row>
    <row r="748" customFormat="false" ht="12.75" hidden="false" customHeight="false" outlineLevel="0" collapsed="false">
      <c r="B748" s="2"/>
      <c r="C748" s="3"/>
    </row>
    <row r="749" customFormat="false" ht="12.75" hidden="false" customHeight="false" outlineLevel="0" collapsed="false">
      <c r="B749" s="2"/>
      <c r="C749" s="3"/>
    </row>
    <row r="750" customFormat="false" ht="12.75" hidden="false" customHeight="false" outlineLevel="0" collapsed="false">
      <c r="B750" s="2"/>
      <c r="C750" s="3"/>
    </row>
    <row r="751" customFormat="false" ht="12.75" hidden="false" customHeight="false" outlineLevel="0" collapsed="false">
      <c r="B751" s="2"/>
      <c r="C751" s="3"/>
    </row>
    <row r="752" customFormat="false" ht="12.75" hidden="false" customHeight="false" outlineLevel="0" collapsed="false">
      <c r="B752" s="2"/>
      <c r="C752" s="3"/>
    </row>
    <row r="753" customFormat="false" ht="12.75" hidden="false" customHeight="false" outlineLevel="0" collapsed="false">
      <c r="B753" s="2"/>
      <c r="C753" s="3"/>
    </row>
    <row r="754" customFormat="false" ht="12.75" hidden="false" customHeight="false" outlineLevel="0" collapsed="false">
      <c r="B754" s="2"/>
      <c r="C754" s="3"/>
    </row>
    <row r="755" customFormat="false" ht="12.75" hidden="false" customHeight="false" outlineLevel="0" collapsed="false">
      <c r="B755" s="2"/>
      <c r="C755" s="3"/>
    </row>
    <row r="756" customFormat="false" ht="12.75" hidden="false" customHeight="false" outlineLevel="0" collapsed="false">
      <c r="B756" s="2"/>
      <c r="C756" s="3"/>
    </row>
    <row r="757" customFormat="false" ht="12.75" hidden="false" customHeight="false" outlineLevel="0" collapsed="false">
      <c r="B757" s="2"/>
      <c r="C757" s="3"/>
    </row>
    <row r="758" customFormat="false" ht="12.75" hidden="false" customHeight="false" outlineLevel="0" collapsed="false">
      <c r="B758" s="2"/>
      <c r="C758" s="3"/>
    </row>
    <row r="759" customFormat="false" ht="12.75" hidden="false" customHeight="false" outlineLevel="0" collapsed="false">
      <c r="B759" s="2"/>
      <c r="C759" s="3"/>
    </row>
    <row r="760" customFormat="false" ht="12.75" hidden="false" customHeight="false" outlineLevel="0" collapsed="false">
      <c r="B760" s="2"/>
      <c r="C760" s="3"/>
    </row>
    <row r="761" customFormat="false" ht="12.75" hidden="false" customHeight="false" outlineLevel="0" collapsed="false">
      <c r="B761" s="2"/>
      <c r="C761" s="3"/>
    </row>
    <row r="762" customFormat="false" ht="12.75" hidden="false" customHeight="false" outlineLevel="0" collapsed="false">
      <c r="B762" s="2"/>
      <c r="C762" s="3"/>
    </row>
    <row r="763" customFormat="false" ht="12.75" hidden="false" customHeight="false" outlineLevel="0" collapsed="false">
      <c r="B763" s="2"/>
      <c r="C763" s="3"/>
    </row>
    <row r="764" customFormat="false" ht="12.75" hidden="false" customHeight="false" outlineLevel="0" collapsed="false">
      <c r="B764" s="2"/>
      <c r="C764" s="3"/>
    </row>
    <row r="765" customFormat="false" ht="12.75" hidden="false" customHeight="false" outlineLevel="0" collapsed="false">
      <c r="B765" s="2"/>
      <c r="C765" s="3"/>
    </row>
    <row r="766" customFormat="false" ht="12.75" hidden="false" customHeight="false" outlineLevel="0" collapsed="false">
      <c r="B766" s="2"/>
      <c r="C766" s="3"/>
    </row>
    <row r="767" customFormat="false" ht="12.75" hidden="false" customHeight="false" outlineLevel="0" collapsed="false">
      <c r="B767" s="2"/>
      <c r="C767" s="3"/>
    </row>
    <row r="768" customFormat="false" ht="12.75" hidden="false" customHeight="false" outlineLevel="0" collapsed="false">
      <c r="B768" s="2"/>
      <c r="C768" s="3"/>
    </row>
    <row r="769" customFormat="false" ht="12.75" hidden="false" customHeight="false" outlineLevel="0" collapsed="false">
      <c r="B769" s="2"/>
      <c r="C769" s="3"/>
    </row>
    <row r="770" customFormat="false" ht="12.75" hidden="false" customHeight="false" outlineLevel="0" collapsed="false">
      <c r="B770" s="2"/>
      <c r="C770" s="3"/>
    </row>
    <row r="771" customFormat="false" ht="12.75" hidden="false" customHeight="false" outlineLevel="0" collapsed="false">
      <c r="B771" s="2"/>
      <c r="C771" s="3"/>
    </row>
    <row r="772" customFormat="false" ht="12.75" hidden="false" customHeight="false" outlineLevel="0" collapsed="false">
      <c r="B772" s="2"/>
      <c r="C772" s="3"/>
    </row>
    <row r="773" customFormat="false" ht="12.75" hidden="false" customHeight="false" outlineLevel="0" collapsed="false">
      <c r="B773" s="2"/>
      <c r="C773" s="3"/>
    </row>
    <row r="774" customFormat="false" ht="12.75" hidden="false" customHeight="false" outlineLevel="0" collapsed="false">
      <c r="B774" s="2"/>
      <c r="C774" s="3"/>
    </row>
    <row r="775" customFormat="false" ht="12.75" hidden="false" customHeight="false" outlineLevel="0" collapsed="false">
      <c r="B775" s="2"/>
      <c r="C775" s="3"/>
    </row>
    <row r="776" customFormat="false" ht="12.75" hidden="false" customHeight="false" outlineLevel="0" collapsed="false">
      <c r="B776" s="2"/>
      <c r="C776" s="3"/>
    </row>
    <row r="777" customFormat="false" ht="12.75" hidden="false" customHeight="false" outlineLevel="0" collapsed="false">
      <c r="B777" s="2"/>
      <c r="C777" s="3"/>
    </row>
    <row r="778" customFormat="false" ht="12.75" hidden="false" customHeight="false" outlineLevel="0" collapsed="false">
      <c r="B778" s="2"/>
      <c r="C778" s="3"/>
    </row>
    <row r="779" customFormat="false" ht="12.75" hidden="false" customHeight="false" outlineLevel="0" collapsed="false">
      <c r="B779" s="2"/>
      <c r="C779" s="3"/>
    </row>
    <row r="780" customFormat="false" ht="12.75" hidden="false" customHeight="false" outlineLevel="0" collapsed="false">
      <c r="B780" s="2"/>
      <c r="C780" s="3"/>
    </row>
    <row r="781" customFormat="false" ht="12.75" hidden="false" customHeight="false" outlineLevel="0" collapsed="false">
      <c r="B781" s="2"/>
      <c r="C781" s="3"/>
    </row>
    <row r="782" customFormat="false" ht="12.75" hidden="false" customHeight="false" outlineLevel="0" collapsed="false">
      <c r="B782" s="2"/>
      <c r="C782" s="3"/>
    </row>
    <row r="783" customFormat="false" ht="12.75" hidden="false" customHeight="false" outlineLevel="0" collapsed="false">
      <c r="B783" s="2"/>
      <c r="C783" s="3"/>
    </row>
    <row r="784" customFormat="false" ht="12.75" hidden="false" customHeight="false" outlineLevel="0" collapsed="false">
      <c r="B784" s="2"/>
      <c r="C784" s="3"/>
    </row>
    <row r="785" customFormat="false" ht="12.75" hidden="false" customHeight="false" outlineLevel="0" collapsed="false">
      <c r="B785" s="2"/>
      <c r="C785" s="3"/>
    </row>
    <row r="786" customFormat="false" ht="12.75" hidden="false" customHeight="false" outlineLevel="0" collapsed="false">
      <c r="B786" s="2"/>
      <c r="C786" s="3"/>
    </row>
    <row r="787" customFormat="false" ht="12.75" hidden="false" customHeight="false" outlineLevel="0" collapsed="false">
      <c r="B787" s="2"/>
      <c r="C787" s="3"/>
    </row>
    <row r="788" customFormat="false" ht="12.75" hidden="false" customHeight="false" outlineLevel="0" collapsed="false">
      <c r="B788" s="2"/>
      <c r="C788" s="3"/>
    </row>
    <row r="789" customFormat="false" ht="12.75" hidden="false" customHeight="false" outlineLevel="0" collapsed="false">
      <c r="B789" s="2"/>
      <c r="C789" s="3"/>
    </row>
    <row r="790" customFormat="false" ht="12.75" hidden="false" customHeight="false" outlineLevel="0" collapsed="false">
      <c r="B790" s="2"/>
      <c r="C790" s="3"/>
    </row>
    <row r="791" customFormat="false" ht="12.75" hidden="false" customHeight="false" outlineLevel="0" collapsed="false">
      <c r="B791" s="2"/>
      <c r="C791" s="3"/>
    </row>
    <row r="792" customFormat="false" ht="12.75" hidden="false" customHeight="false" outlineLevel="0" collapsed="false">
      <c r="B792" s="2"/>
      <c r="C792" s="3"/>
    </row>
    <row r="793" customFormat="false" ht="12.75" hidden="false" customHeight="false" outlineLevel="0" collapsed="false">
      <c r="B793" s="2"/>
      <c r="C793" s="3"/>
    </row>
    <row r="794" customFormat="false" ht="12.75" hidden="false" customHeight="false" outlineLevel="0" collapsed="false">
      <c r="B794" s="2"/>
      <c r="C794" s="3"/>
    </row>
    <row r="795" customFormat="false" ht="12.75" hidden="false" customHeight="false" outlineLevel="0" collapsed="false">
      <c r="B795" s="2"/>
      <c r="C795" s="3"/>
    </row>
    <row r="796" customFormat="false" ht="12.75" hidden="false" customHeight="false" outlineLevel="0" collapsed="false">
      <c r="B796" s="2"/>
      <c r="C796" s="3"/>
    </row>
    <row r="797" customFormat="false" ht="12.75" hidden="false" customHeight="false" outlineLevel="0" collapsed="false">
      <c r="B797" s="2"/>
      <c r="C797" s="3"/>
    </row>
    <row r="798" customFormat="false" ht="12.75" hidden="false" customHeight="false" outlineLevel="0" collapsed="false">
      <c r="B798" s="2"/>
      <c r="C798" s="3"/>
    </row>
    <row r="799" customFormat="false" ht="12.75" hidden="false" customHeight="false" outlineLevel="0" collapsed="false">
      <c r="B799" s="2"/>
      <c r="C799" s="3"/>
    </row>
    <row r="800" customFormat="false" ht="12.75" hidden="false" customHeight="false" outlineLevel="0" collapsed="false">
      <c r="B800" s="2"/>
      <c r="C800" s="3"/>
    </row>
    <row r="801" customFormat="false" ht="12.75" hidden="false" customHeight="false" outlineLevel="0" collapsed="false">
      <c r="B801" s="2"/>
      <c r="C801" s="3"/>
    </row>
    <row r="802" customFormat="false" ht="12.75" hidden="false" customHeight="false" outlineLevel="0" collapsed="false">
      <c r="B802" s="2"/>
      <c r="C802" s="3"/>
    </row>
    <row r="803" customFormat="false" ht="12.75" hidden="false" customHeight="false" outlineLevel="0" collapsed="false">
      <c r="B803" s="2"/>
      <c r="C803" s="3"/>
    </row>
    <row r="804" customFormat="false" ht="12.75" hidden="false" customHeight="false" outlineLevel="0" collapsed="false">
      <c r="B804" s="2"/>
      <c r="C804" s="3"/>
    </row>
    <row r="805" customFormat="false" ht="12.75" hidden="false" customHeight="false" outlineLevel="0" collapsed="false">
      <c r="B805" s="2"/>
      <c r="C805" s="3"/>
    </row>
    <row r="806" customFormat="false" ht="12.75" hidden="false" customHeight="false" outlineLevel="0" collapsed="false">
      <c r="B806" s="2"/>
      <c r="C806" s="3"/>
    </row>
    <row r="807" customFormat="false" ht="12.75" hidden="false" customHeight="false" outlineLevel="0" collapsed="false">
      <c r="B807" s="2"/>
      <c r="C807" s="3"/>
    </row>
    <row r="808" customFormat="false" ht="12.75" hidden="false" customHeight="false" outlineLevel="0" collapsed="false">
      <c r="B808" s="2"/>
      <c r="C808" s="3"/>
    </row>
    <row r="809" customFormat="false" ht="12.75" hidden="false" customHeight="false" outlineLevel="0" collapsed="false">
      <c r="B809" s="2"/>
      <c r="C809" s="3"/>
    </row>
    <row r="810" customFormat="false" ht="12.75" hidden="false" customHeight="false" outlineLevel="0" collapsed="false">
      <c r="B810" s="2"/>
      <c r="C810" s="3"/>
    </row>
    <row r="811" customFormat="false" ht="12.75" hidden="false" customHeight="false" outlineLevel="0" collapsed="false">
      <c r="B811" s="2"/>
      <c r="C811" s="3"/>
    </row>
    <row r="812" customFormat="false" ht="12.75" hidden="false" customHeight="false" outlineLevel="0" collapsed="false">
      <c r="B812" s="2"/>
      <c r="C812" s="3"/>
    </row>
    <row r="813" customFormat="false" ht="12.75" hidden="false" customHeight="false" outlineLevel="0" collapsed="false">
      <c r="B813" s="2"/>
      <c r="C813" s="3"/>
    </row>
    <row r="814" customFormat="false" ht="12.75" hidden="false" customHeight="false" outlineLevel="0" collapsed="false">
      <c r="B814" s="2"/>
      <c r="C814" s="3"/>
    </row>
    <row r="815" customFormat="false" ht="12.75" hidden="false" customHeight="false" outlineLevel="0" collapsed="false">
      <c r="B815" s="2"/>
      <c r="C815" s="3"/>
    </row>
    <row r="816" customFormat="false" ht="12.75" hidden="false" customHeight="false" outlineLevel="0" collapsed="false">
      <c r="B816" s="2"/>
      <c r="C816" s="3"/>
    </row>
    <row r="817" customFormat="false" ht="12.75" hidden="false" customHeight="false" outlineLevel="0" collapsed="false">
      <c r="B817" s="2"/>
      <c r="C817" s="3"/>
    </row>
    <row r="818" customFormat="false" ht="12.75" hidden="false" customHeight="false" outlineLevel="0" collapsed="false">
      <c r="B818" s="2"/>
      <c r="C818" s="3"/>
    </row>
    <row r="819" customFormat="false" ht="12.75" hidden="false" customHeight="false" outlineLevel="0" collapsed="false">
      <c r="B819" s="2"/>
      <c r="C819" s="3"/>
    </row>
    <row r="820" customFormat="false" ht="12.75" hidden="false" customHeight="false" outlineLevel="0" collapsed="false">
      <c r="B820" s="2"/>
      <c r="C820" s="3"/>
    </row>
    <row r="821" customFormat="false" ht="12.75" hidden="false" customHeight="false" outlineLevel="0" collapsed="false">
      <c r="B821" s="2"/>
      <c r="C821" s="3"/>
    </row>
    <row r="822" customFormat="false" ht="12.75" hidden="false" customHeight="false" outlineLevel="0" collapsed="false">
      <c r="B822" s="2"/>
      <c r="C822" s="3"/>
    </row>
    <row r="823" customFormat="false" ht="12.75" hidden="false" customHeight="false" outlineLevel="0" collapsed="false">
      <c r="B823" s="2"/>
      <c r="C823" s="3"/>
    </row>
    <row r="824" customFormat="false" ht="12.75" hidden="false" customHeight="false" outlineLevel="0" collapsed="false">
      <c r="B824" s="2"/>
      <c r="C824" s="3"/>
    </row>
    <row r="825" customFormat="false" ht="12.75" hidden="false" customHeight="false" outlineLevel="0" collapsed="false">
      <c r="B825" s="2"/>
      <c r="C825" s="3"/>
    </row>
    <row r="826" customFormat="false" ht="12.75" hidden="false" customHeight="false" outlineLevel="0" collapsed="false">
      <c r="B826" s="2"/>
      <c r="C826" s="3"/>
    </row>
    <row r="827" customFormat="false" ht="12.75" hidden="false" customHeight="false" outlineLevel="0" collapsed="false">
      <c r="B827" s="2"/>
      <c r="C827" s="3"/>
    </row>
    <row r="828" customFormat="false" ht="12.75" hidden="false" customHeight="false" outlineLevel="0" collapsed="false">
      <c r="B828" s="2"/>
      <c r="C828" s="3"/>
    </row>
    <row r="829" customFormat="false" ht="12.75" hidden="false" customHeight="false" outlineLevel="0" collapsed="false">
      <c r="B829" s="2"/>
      <c r="C829" s="3"/>
    </row>
    <row r="830" customFormat="false" ht="12.75" hidden="false" customHeight="false" outlineLevel="0" collapsed="false">
      <c r="B830" s="2"/>
      <c r="C830" s="3"/>
    </row>
    <row r="831" customFormat="false" ht="12.75" hidden="false" customHeight="false" outlineLevel="0" collapsed="false">
      <c r="B831" s="2"/>
      <c r="C831" s="3"/>
    </row>
    <row r="832" customFormat="false" ht="12.75" hidden="false" customHeight="false" outlineLevel="0" collapsed="false">
      <c r="B832" s="2"/>
      <c r="C832" s="3"/>
    </row>
    <row r="833" customFormat="false" ht="12.75" hidden="false" customHeight="false" outlineLevel="0" collapsed="false">
      <c r="B833" s="2"/>
      <c r="C833" s="3"/>
    </row>
    <row r="834" customFormat="false" ht="12.75" hidden="false" customHeight="false" outlineLevel="0" collapsed="false">
      <c r="B834" s="2"/>
      <c r="C834" s="3"/>
    </row>
    <row r="835" customFormat="false" ht="12.75" hidden="false" customHeight="false" outlineLevel="0" collapsed="false">
      <c r="B835" s="2"/>
      <c r="C835" s="3"/>
    </row>
    <row r="836" customFormat="false" ht="12.75" hidden="false" customHeight="false" outlineLevel="0" collapsed="false">
      <c r="B836" s="2"/>
      <c r="C836" s="3"/>
    </row>
    <row r="837" customFormat="false" ht="12.75" hidden="false" customHeight="false" outlineLevel="0" collapsed="false">
      <c r="B837" s="2"/>
      <c r="C837" s="3"/>
    </row>
    <row r="838" customFormat="false" ht="12.75" hidden="false" customHeight="false" outlineLevel="0" collapsed="false">
      <c r="B838" s="2"/>
      <c r="C838" s="3"/>
    </row>
    <row r="839" customFormat="false" ht="12.75" hidden="false" customHeight="false" outlineLevel="0" collapsed="false">
      <c r="B839" s="2"/>
      <c r="C839" s="3"/>
    </row>
    <row r="840" customFormat="false" ht="12.75" hidden="false" customHeight="false" outlineLevel="0" collapsed="false">
      <c r="B840" s="2"/>
      <c r="C840" s="3"/>
    </row>
    <row r="841" customFormat="false" ht="12.75" hidden="false" customHeight="false" outlineLevel="0" collapsed="false">
      <c r="B841" s="2"/>
      <c r="C841" s="3"/>
    </row>
    <row r="842" customFormat="false" ht="12.75" hidden="false" customHeight="false" outlineLevel="0" collapsed="false">
      <c r="B842" s="2"/>
      <c r="C842" s="3"/>
    </row>
    <row r="843" customFormat="false" ht="12.75" hidden="false" customHeight="false" outlineLevel="0" collapsed="false">
      <c r="B843" s="2"/>
      <c r="C843" s="3"/>
    </row>
    <row r="844" customFormat="false" ht="12.75" hidden="false" customHeight="false" outlineLevel="0" collapsed="false">
      <c r="B844" s="2"/>
      <c r="C844" s="3"/>
    </row>
    <row r="845" customFormat="false" ht="12.75" hidden="false" customHeight="false" outlineLevel="0" collapsed="false">
      <c r="B845" s="2"/>
      <c r="C845" s="3"/>
    </row>
    <row r="846" customFormat="false" ht="12.75" hidden="false" customHeight="false" outlineLevel="0" collapsed="false">
      <c r="B846" s="2"/>
      <c r="C846" s="3"/>
    </row>
    <row r="847" customFormat="false" ht="12.75" hidden="false" customHeight="false" outlineLevel="0" collapsed="false">
      <c r="B847" s="2"/>
      <c r="C847" s="3"/>
    </row>
    <row r="848" customFormat="false" ht="12.75" hidden="false" customHeight="false" outlineLevel="0" collapsed="false">
      <c r="B848" s="2"/>
      <c r="C848" s="3"/>
    </row>
    <row r="849" customFormat="false" ht="12.75" hidden="false" customHeight="false" outlineLevel="0" collapsed="false">
      <c r="B849" s="2"/>
      <c r="C849" s="3"/>
    </row>
    <row r="850" customFormat="false" ht="12.75" hidden="false" customHeight="false" outlineLevel="0" collapsed="false">
      <c r="B850" s="2"/>
      <c r="C850" s="3"/>
    </row>
    <row r="851" customFormat="false" ht="12.75" hidden="false" customHeight="false" outlineLevel="0" collapsed="false">
      <c r="B851" s="2"/>
      <c r="C851" s="3"/>
    </row>
    <row r="852" customFormat="false" ht="12.75" hidden="false" customHeight="false" outlineLevel="0" collapsed="false">
      <c r="B852" s="2"/>
      <c r="C852" s="3"/>
    </row>
    <row r="853" customFormat="false" ht="12.75" hidden="false" customHeight="false" outlineLevel="0" collapsed="false">
      <c r="B853" s="2"/>
      <c r="C853" s="3"/>
    </row>
    <row r="854" customFormat="false" ht="12.75" hidden="false" customHeight="false" outlineLevel="0" collapsed="false">
      <c r="B854" s="2"/>
      <c r="C854" s="3"/>
    </row>
    <row r="855" customFormat="false" ht="12.75" hidden="false" customHeight="false" outlineLevel="0" collapsed="false">
      <c r="B855" s="2"/>
      <c r="C855" s="3"/>
    </row>
    <row r="856" customFormat="false" ht="12.75" hidden="false" customHeight="false" outlineLevel="0" collapsed="false">
      <c r="B856" s="2"/>
      <c r="C856" s="3"/>
    </row>
    <row r="857" customFormat="false" ht="12.75" hidden="false" customHeight="false" outlineLevel="0" collapsed="false">
      <c r="B857" s="2"/>
      <c r="C857" s="3"/>
    </row>
    <row r="858" customFormat="false" ht="12.75" hidden="false" customHeight="false" outlineLevel="0" collapsed="false">
      <c r="B858" s="2"/>
      <c r="C858" s="3"/>
    </row>
    <row r="859" customFormat="false" ht="12.75" hidden="false" customHeight="false" outlineLevel="0" collapsed="false">
      <c r="B859" s="2"/>
      <c r="C859" s="3"/>
    </row>
    <row r="860" customFormat="false" ht="12.75" hidden="false" customHeight="false" outlineLevel="0" collapsed="false">
      <c r="B860" s="2"/>
      <c r="C860" s="3"/>
    </row>
    <row r="861" customFormat="false" ht="12.75" hidden="false" customHeight="false" outlineLevel="0" collapsed="false">
      <c r="B861" s="2"/>
      <c r="C861" s="3"/>
    </row>
    <row r="862" customFormat="false" ht="12.75" hidden="false" customHeight="false" outlineLevel="0" collapsed="false">
      <c r="B862" s="2"/>
      <c r="C862" s="3"/>
    </row>
    <row r="863" customFormat="false" ht="12.75" hidden="false" customHeight="false" outlineLevel="0" collapsed="false">
      <c r="B863" s="2"/>
      <c r="C863" s="3"/>
    </row>
    <row r="864" customFormat="false" ht="12.75" hidden="false" customHeight="false" outlineLevel="0" collapsed="false">
      <c r="B864" s="2"/>
      <c r="C864" s="3"/>
    </row>
    <row r="865" customFormat="false" ht="12.75" hidden="false" customHeight="false" outlineLevel="0" collapsed="false">
      <c r="B865" s="2"/>
      <c r="C865" s="3"/>
    </row>
    <row r="866" customFormat="false" ht="12.75" hidden="false" customHeight="false" outlineLevel="0" collapsed="false">
      <c r="B866" s="2"/>
      <c r="C866" s="3"/>
    </row>
    <row r="867" customFormat="false" ht="12.75" hidden="false" customHeight="false" outlineLevel="0" collapsed="false">
      <c r="B867" s="2"/>
      <c r="C867" s="3"/>
    </row>
    <row r="868" customFormat="false" ht="12.75" hidden="false" customHeight="false" outlineLevel="0" collapsed="false">
      <c r="B868" s="2"/>
      <c r="C868" s="3"/>
    </row>
    <row r="869" customFormat="false" ht="12.75" hidden="false" customHeight="false" outlineLevel="0" collapsed="false">
      <c r="B869" s="2"/>
      <c r="C869" s="3"/>
    </row>
    <row r="870" customFormat="false" ht="12.75" hidden="false" customHeight="false" outlineLevel="0" collapsed="false">
      <c r="B870" s="2"/>
      <c r="C870" s="3"/>
    </row>
    <row r="871" customFormat="false" ht="12.75" hidden="false" customHeight="false" outlineLevel="0" collapsed="false">
      <c r="B871" s="2"/>
      <c r="C871" s="3"/>
    </row>
    <row r="872" customFormat="false" ht="12.75" hidden="false" customHeight="false" outlineLevel="0" collapsed="false">
      <c r="B872" s="2"/>
      <c r="C872" s="3"/>
    </row>
    <row r="873" customFormat="false" ht="12.75" hidden="false" customHeight="false" outlineLevel="0" collapsed="false">
      <c r="B873" s="2"/>
      <c r="C873" s="3"/>
    </row>
    <row r="874" customFormat="false" ht="12.75" hidden="false" customHeight="false" outlineLevel="0" collapsed="false">
      <c r="B874" s="2"/>
      <c r="C874" s="3"/>
    </row>
    <row r="875" customFormat="false" ht="12.75" hidden="false" customHeight="false" outlineLevel="0" collapsed="false">
      <c r="B875" s="2"/>
      <c r="C875" s="3"/>
    </row>
    <row r="876" customFormat="false" ht="12.75" hidden="false" customHeight="false" outlineLevel="0" collapsed="false">
      <c r="B876" s="2"/>
      <c r="C876" s="3"/>
    </row>
    <row r="877" customFormat="false" ht="12.75" hidden="false" customHeight="false" outlineLevel="0" collapsed="false">
      <c r="B877" s="2"/>
      <c r="C877" s="3"/>
    </row>
    <row r="878" customFormat="false" ht="12.75" hidden="false" customHeight="false" outlineLevel="0" collapsed="false">
      <c r="B878" s="2"/>
      <c r="C878" s="3"/>
    </row>
    <row r="879" customFormat="false" ht="12.75" hidden="false" customHeight="false" outlineLevel="0" collapsed="false">
      <c r="B879" s="2"/>
      <c r="C879" s="3"/>
    </row>
    <row r="880" customFormat="false" ht="12.75" hidden="false" customHeight="false" outlineLevel="0" collapsed="false">
      <c r="B880" s="2"/>
      <c r="C880" s="3"/>
    </row>
    <row r="881" customFormat="false" ht="12.75" hidden="false" customHeight="false" outlineLevel="0" collapsed="false">
      <c r="B881" s="2"/>
      <c r="C881" s="3"/>
    </row>
    <row r="882" customFormat="false" ht="12.75" hidden="false" customHeight="false" outlineLevel="0" collapsed="false">
      <c r="B882" s="2"/>
      <c r="C882" s="3"/>
    </row>
    <row r="883" customFormat="false" ht="12.75" hidden="false" customHeight="false" outlineLevel="0" collapsed="false">
      <c r="B883" s="2"/>
      <c r="C883" s="3"/>
    </row>
    <row r="884" customFormat="false" ht="12.75" hidden="false" customHeight="false" outlineLevel="0" collapsed="false">
      <c r="B884" s="2"/>
      <c r="C884" s="3"/>
    </row>
    <row r="885" customFormat="false" ht="12.75" hidden="false" customHeight="false" outlineLevel="0" collapsed="false">
      <c r="B885" s="2"/>
      <c r="C885" s="3"/>
    </row>
    <row r="886" customFormat="false" ht="12.75" hidden="false" customHeight="false" outlineLevel="0" collapsed="false">
      <c r="B886" s="2"/>
      <c r="C886" s="3"/>
    </row>
    <row r="887" customFormat="false" ht="12.75" hidden="false" customHeight="false" outlineLevel="0" collapsed="false">
      <c r="B887" s="2"/>
      <c r="C887" s="3"/>
    </row>
    <row r="888" customFormat="false" ht="12.75" hidden="false" customHeight="false" outlineLevel="0" collapsed="false">
      <c r="B888" s="2"/>
      <c r="C888" s="3"/>
    </row>
    <row r="889" customFormat="false" ht="12.75" hidden="false" customHeight="false" outlineLevel="0" collapsed="false">
      <c r="B889" s="2"/>
      <c r="C889" s="3"/>
    </row>
    <row r="890" customFormat="false" ht="12.75" hidden="false" customHeight="false" outlineLevel="0" collapsed="false">
      <c r="B890" s="2"/>
      <c r="C890" s="3"/>
    </row>
    <row r="891" customFormat="false" ht="12.75" hidden="false" customHeight="false" outlineLevel="0" collapsed="false">
      <c r="B891" s="2"/>
      <c r="C891" s="3"/>
    </row>
    <row r="892" customFormat="false" ht="12.75" hidden="false" customHeight="false" outlineLevel="0" collapsed="false">
      <c r="B892" s="2"/>
      <c r="C892" s="3"/>
    </row>
    <row r="893" customFormat="false" ht="12.75" hidden="false" customHeight="false" outlineLevel="0" collapsed="false">
      <c r="B893" s="2"/>
      <c r="C893" s="3"/>
    </row>
    <row r="894" customFormat="false" ht="12.75" hidden="false" customHeight="false" outlineLevel="0" collapsed="false">
      <c r="B894" s="2"/>
      <c r="C894" s="3"/>
    </row>
    <row r="895" customFormat="false" ht="12.75" hidden="false" customHeight="false" outlineLevel="0" collapsed="false">
      <c r="B895" s="2"/>
      <c r="C895" s="3"/>
    </row>
    <row r="896" customFormat="false" ht="12.75" hidden="false" customHeight="false" outlineLevel="0" collapsed="false">
      <c r="B896" s="2"/>
      <c r="C896" s="3"/>
    </row>
    <row r="897" customFormat="false" ht="12.75" hidden="false" customHeight="false" outlineLevel="0" collapsed="false">
      <c r="B897" s="2"/>
      <c r="C897" s="3"/>
    </row>
    <row r="898" customFormat="false" ht="12.75" hidden="false" customHeight="false" outlineLevel="0" collapsed="false">
      <c r="B898" s="2"/>
      <c r="C898" s="3"/>
    </row>
    <row r="899" customFormat="false" ht="12.75" hidden="false" customHeight="false" outlineLevel="0" collapsed="false">
      <c r="B899" s="2"/>
      <c r="C899" s="3"/>
    </row>
    <row r="900" customFormat="false" ht="12.75" hidden="false" customHeight="false" outlineLevel="0" collapsed="false">
      <c r="B900" s="2"/>
      <c r="C900" s="3"/>
    </row>
    <row r="901" customFormat="false" ht="12.75" hidden="false" customHeight="false" outlineLevel="0" collapsed="false">
      <c r="B901" s="2"/>
      <c r="C901" s="3"/>
    </row>
    <row r="902" customFormat="false" ht="12.75" hidden="false" customHeight="false" outlineLevel="0" collapsed="false">
      <c r="B902" s="2"/>
      <c r="C902" s="3"/>
    </row>
    <row r="903" customFormat="false" ht="12.75" hidden="false" customHeight="false" outlineLevel="0" collapsed="false">
      <c r="B903" s="2"/>
      <c r="C903" s="3"/>
    </row>
    <row r="904" customFormat="false" ht="12.75" hidden="false" customHeight="false" outlineLevel="0" collapsed="false">
      <c r="B904" s="2"/>
      <c r="C904" s="3"/>
    </row>
    <row r="905" customFormat="false" ht="12.75" hidden="false" customHeight="false" outlineLevel="0" collapsed="false">
      <c r="B905" s="2"/>
      <c r="C905" s="3"/>
    </row>
    <row r="906" customFormat="false" ht="12.75" hidden="false" customHeight="false" outlineLevel="0" collapsed="false">
      <c r="B906" s="2"/>
      <c r="C906" s="3"/>
    </row>
    <row r="907" customFormat="false" ht="12.75" hidden="false" customHeight="false" outlineLevel="0" collapsed="false">
      <c r="B907" s="2"/>
      <c r="C907" s="3"/>
    </row>
    <row r="908" customFormat="false" ht="12.75" hidden="false" customHeight="false" outlineLevel="0" collapsed="false">
      <c r="B908" s="2"/>
      <c r="C908" s="3"/>
    </row>
    <row r="909" customFormat="false" ht="12.75" hidden="false" customHeight="false" outlineLevel="0" collapsed="false">
      <c r="B909" s="2"/>
      <c r="C909" s="3"/>
    </row>
    <row r="910" customFormat="false" ht="12.75" hidden="false" customHeight="false" outlineLevel="0" collapsed="false">
      <c r="B910" s="2"/>
      <c r="C910" s="3"/>
    </row>
    <row r="911" customFormat="false" ht="12.75" hidden="false" customHeight="false" outlineLevel="0" collapsed="false">
      <c r="B911" s="2"/>
      <c r="C911" s="3"/>
    </row>
    <row r="912" customFormat="false" ht="12.75" hidden="false" customHeight="false" outlineLevel="0" collapsed="false">
      <c r="B912" s="2"/>
      <c r="C912" s="3"/>
    </row>
    <row r="913" customFormat="false" ht="12.75" hidden="false" customHeight="false" outlineLevel="0" collapsed="false">
      <c r="B913" s="2"/>
      <c r="C913" s="3"/>
    </row>
    <row r="914" customFormat="false" ht="12.75" hidden="false" customHeight="false" outlineLevel="0" collapsed="false">
      <c r="B914" s="2"/>
      <c r="C914" s="3"/>
    </row>
    <row r="915" customFormat="false" ht="12.75" hidden="false" customHeight="false" outlineLevel="0" collapsed="false">
      <c r="B915" s="2"/>
      <c r="C915" s="3"/>
    </row>
    <row r="916" customFormat="false" ht="12.75" hidden="false" customHeight="false" outlineLevel="0" collapsed="false">
      <c r="B916" s="2"/>
      <c r="C916" s="3"/>
    </row>
    <row r="917" customFormat="false" ht="12.75" hidden="false" customHeight="false" outlineLevel="0" collapsed="false">
      <c r="B917" s="2"/>
      <c r="C917" s="3"/>
    </row>
    <row r="918" customFormat="false" ht="12.75" hidden="false" customHeight="false" outlineLevel="0" collapsed="false">
      <c r="B918" s="2"/>
      <c r="C918" s="3"/>
    </row>
    <row r="919" customFormat="false" ht="12.75" hidden="false" customHeight="false" outlineLevel="0" collapsed="false">
      <c r="B919" s="2"/>
      <c r="C919" s="3"/>
    </row>
    <row r="920" customFormat="false" ht="12.75" hidden="false" customHeight="false" outlineLevel="0" collapsed="false">
      <c r="B920" s="2"/>
      <c r="C920" s="3"/>
    </row>
    <row r="921" customFormat="false" ht="12.75" hidden="false" customHeight="false" outlineLevel="0" collapsed="false">
      <c r="B921" s="2"/>
      <c r="C921" s="3"/>
    </row>
    <row r="922" customFormat="false" ht="12.75" hidden="false" customHeight="false" outlineLevel="0" collapsed="false">
      <c r="B922" s="2"/>
      <c r="C922" s="3"/>
    </row>
    <row r="923" customFormat="false" ht="12.75" hidden="false" customHeight="false" outlineLevel="0" collapsed="false">
      <c r="B923" s="2"/>
      <c r="C923" s="3"/>
    </row>
    <row r="924" customFormat="false" ht="12.75" hidden="false" customHeight="false" outlineLevel="0" collapsed="false">
      <c r="B924" s="2"/>
      <c r="C924" s="3"/>
    </row>
    <row r="925" customFormat="false" ht="12.75" hidden="false" customHeight="false" outlineLevel="0" collapsed="false">
      <c r="B925" s="2"/>
      <c r="C925" s="3"/>
    </row>
    <row r="926" customFormat="false" ht="12.75" hidden="false" customHeight="false" outlineLevel="0" collapsed="false">
      <c r="B926" s="2"/>
      <c r="C926" s="3"/>
    </row>
    <row r="927" customFormat="false" ht="12.75" hidden="false" customHeight="false" outlineLevel="0" collapsed="false">
      <c r="B927" s="2"/>
      <c r="C927" s="3"/>
    </row>
    <row r="928" customFormat="false" ht="12.75" hidden="false" customHeight="false" outlineLevel="0" collapsed="false">
      <c r="B928" s="2"/>
      <c r="C928" s="3"/>
    </row>
    <row r="929" customFormat="false" ht="12.75" hidden="false" customHeight="false" outlineLevel="0" collapsed="false">
      <c r="B929" s="2"/>
      <c r="C929" s="3"/>
    </row>
    <row r="930" customFormat="false" ht="12.75" hidden="false" customHeight="false" outlineLevel="0" collapsed="false">
      <c r="B930" s="2"/>
      <c r="C930" s="3"/>
    </row>
    <row r="931" customFormat="false" ht="12.75" hidden="false" customHeight="false" outlineLevel="0" collapsed="false">
      <c r="B931" s="2"/>
      <c r="C931" s="3"/>
    </row>
    <row r="932" customFormat="false" ht="12.75" hidden="false" customHeight="false" outlineLevel="0" collapsed="false">
      <c r="B932" s="2"/>
      <c r="C932" s="3"/>
    </row>
    <row r="933" customFormat="false" ht="12.75" hidden="false" customHeight="false" outlineLevel="0" collapsed="false">
      <c r="B933" s="2"/>
      <c r="C933" s="3"/>
    </row>
    <row r="934" customFormat="false" ht="12.75" hidden="false" customHeight="false" outlineLevel="0" collapsed="false">
      <c r="B934" s="2"/>
      <c r="C934" s="3"/>
    </row>
    <row r="935" customFormat="false" ht="12.75" hidden="false" customHeight="false" outlineLevel="0" collapsed="false">
      <c r="B935" s="2"/>
      <c r="C935" s="3"/>
    </row>
    <row r="936" customFormat="false" ht="12.75" hidden="false" customHeight="false" outlineLevel="0" collapsed="false">
      <c r="B936" s="2"/>
      <c r="C936" s="3"/>
    </row>
    <row r="937" customFormat="false" ht="12.75" hidden="false" customHeight="false" outlineLevel="0" collapsed="false">
      <c r="B937" s="2"/>
      <c r="C937" s="3"/>
    </row>
    <row r="938" customFormat="false" ht="12.75" hidden="false" customHeight="false" outlineLevel="0" collapsed="false">
      <c r="B938" s="2"/>
      <c r="C938" s="3"/>
    </row>
    <row r="939" customFormat="false" ht="12.75" hidden="false" customHeight="false" outlineLevel="0" collapsed="false">
      <c r="B939" s="2"/>
      <c r="C939" s="3"/>
    </row>
    <row r="940" customFormat="false" ht="12.75" hidden="false" customHeight="false" outlineLevel="0" collapsed="false">
      <c r="B940" s="2"/>
      <c r="C940" s="3"/>
    </row>
    <row r="941" customFormat="false" ht="12.75" hidden="false" customHeight="false" outlineLevel="0" collapsed="false">
      <c r="B941" s="2"/>
      <c r="C941" s="3"/>
    </row>
    <row r="942" customFormat="false" ht="12.75" hidden="false" customHeight="false" outlineLevel="0" collapsed="false">
      <c r="B942" s="2"/>
      <c r="C942" s="3"/>
    </row>
    <row r="943" customFormat="false" ht="12.75" hidden="false" customHeight="false" outlineLevel="0" collapsed="false">
      <c r="B943" s="2"/>
      <c r="C943" s="3"/>
    </row>
    <row r="944" customFormat="false" ht="12.75" hidden="false" customHeight="false" outlineLevel="0" collapsed="false">
      <c r="B944" s="2"/>
      <c r="C944" s="3"/>
    </row>
    <row r="945" customFormat="false" ht="12.75" hidden="false" customHeight="false" outlineLevel="0" collapsed="false">
      <c r="B945" s="2"/>
      <c r="C945" s="3"/>
    </row>
    <row r="946" customFormat="false" ht="12.75" hidden="false" customHeight="false" outlineLevel="0" collapsed="false">
      <c r="B946" s="2"/>
      <c r="C946" s="3"/>
    </row>
    <row r="947" customFormat="false" ht="12.75" hidden="false" customHeight="false" outlineLevel="0" collapsed="false">
      <c r="B947" s="2"/>
      <c r="C947" s="3"/>
    </row>
    <row r="948" customFormat="false" ht="12.75" hidden="false" customHeight="false" outlineLevel="0" collapsed="false">
      <c r="B948" s="2"/>
      <c r="C948" s="3"/>
    </row>
    <row r="949" customFormat="false" ht="12.75" hidden="false" customHeight="false" outlineLevel="0" collapsed="false">
      <c r="B949" s="2"/>
      <c r="C949" s="3"/>
    </row>
    <row r="950" customFormat="false" ht="12.75" hidden="false" customHeight="false" outlineLevel="0" collapsed="false">
      <c r="B950" s="2"/>
      <c r="C950" s="3"/>
    </row>
    <row r="951" customFormat="false" ht="12.75" hidden="false" customHeight="false" outlineLevel="0" collapsed="false">
      <c r="B951" s="2"/>
      <c r="C951" s="3"/>
    </row>
    <row r="952" customFormat="false" ht="12.75" hidden="false" customHeight="false" outlineLevel="0" collapsed="false">
      <c r="B952" s="2"/>
      <c r="C952" s="3"/>
    </row>
    <row r="953" customFormat="false" ht="12.75" hidden="false" customHeight="false" outlineLevel="0" collapsed="false">
      <c r="B953" s="2"/>
      <c r="C953" s="3"/>
    </row>
    <row r="954" customFormat="false" ht="12.75" hidden="false" customHeight="false" outlineLevel="0" collapsed="false">
      <c r="B954" s="2"/>
      <c r="C954" s="3"/>
    </row>
    <row r="955" customFormat="false" ht="12.75" hidden="false" customHeight="false" outlineLevel="0" collapsed="false">
      <c r="B955" s="2"/>
      <c r="C955" s="3"/>
    </row>
    <row r="956" customFormat="false" ht="12.75" hidden="false" customHeight="false" outlineLevel="0" collapsed="false">
      <c r="B956" s="2"/>
      <c r="C956" s="3"/>
    </row>
    <row r="957" customFormat="false" ht="12.75" hidden="false" customHeight="false" outlineLevel="0" collapsed="false">
      <c r="B957" s="2"/>
      <c r="C957" s="3"/>
    </row>
    <row r="958" customFormat="false" ht="12.75" hidden="false" customHeight="false" outlineLevel="0" collapsed="false">
      <c r="B958" s="2"/>
      <c r="C958" s="3"/>
    </row>
    <row r="959" customFormat="false" ht="12.75" hidden="false" customHeight="false" outlineLevel="0" collapsed="false">
      <c r="B959" s="2"/>
      <c r="C959" s="3"/>
    </row>
    <row r="960" customFormat="false" ht="12.75" hidden="false" customHeight="false" outlineLevel="0" collapsed="false">
      <c r="B960" s="2"/>
      <c r="C960" s="3"/>
    </row>
    <row r="961" customFormat="false" ht="12.75" hidden="false" customHeight="false" outlineLevel="0" collapsed="false">
      <c r="B961" s="2"/>
      <c r="C961" s="3"/>
    </row>
    <row r="962" customFormat="false" ht="12.75" hidden="false" customHeight="false" outlineLevel="0" collapsed="false">
      <c r="B962" s="2"/>
      <c r="C962" s="3"/>
    </row>
    <row r="963" customFormat="false" ht="12.75" hidden="false" customHeight="false" outlineLevel="0" collapsed="false">
      <c r="B963" s="2"/>
      <c r="C963" s="3"/>
    </row>
    <row r="964" customFormat="false" ht="12.75" hidden="false" customHeight="false" outlineLevel="0" collapsed="false">
      <c r="B964" s="2"/>
      <c r="C964" s="3"/>
    </row>
    <row r="965" customFormat="false" ht="12.75" hidden="false" customHeight="false" outlineLevel="0" collapsed="false">
      <c r="B965" s="2"/>
      <c r="C965" s="3"/>
    </row>
    <row r="966" customFormat="false" ht="12.75" hidden="false" customHeight="false" outlineLevel="0" collapsed="false">
      <c r="B966" s="2"/>
      <c r="C966" s="3"/>
    </row>
    <row r="967" customFormat="false" ht="12.75" hidden="false" customHeight="false" outlineLevel="0" collapsed="false">
      <c r="B967" s="2"/>
      <c r="C967" s="3"/>
    </row>
    <row r="968" customFormat="false" ht="12.75" hidden="false" customHeight="false" outlineLevel="0" collapsed="false">
      <c r="B968" s="2"/>
      <c r="C968" s="3"/>
    </row>
    <row r="969" customFormat="false" ht="12.75" hidden="false" customHeight="false" outlineLevel="0" collapsed="false">
      <c r="B969" s="2"/>
      <c r="C969" s="3"/>
    </row>
    <row r="970" customFormat="false" ht="12.75" hidden="false" customHeight="false" outlineLevel="0" collapsed="false">
      <c r="B970" s="2"/>
      <c r="C970" s="3"/>
    </row>
    <row r="971" customFormat="false" ht="12.75" hidden="false" customHeight="false" outlineLevel="0" collapsed="false">
      <c r="B971" s="2"/>
      <c r="C971" s="3"/>
    </row>
    <row r="972" customFormat="false" ht="12.75" hidden="false" customHeight="false" outlineLevel="0" collapsed="false">
      <c r="B972" s="2"/>
      <c r="C972" s="3"/>
    </row>
    <row r="973" customFormat="false" ht="12.75" hidden="false" customHeight="false" outlineLevel="0" collapsed="false">
      <c r="B973" s="2"/>
      <c r="C973" s="3"/>
    </row>
    <row r="974" customFormat="false" ht="12.75" hidden="false" customHeight="false" outlineLevel="0" collapsed="false">
      <c r="B974" s="2"/>
      <c r="C974" s="3"/>
    </row>
    <row r="975" customFormat="false" ht="12.75" hidden="false" customHeight="false" outlineLevel="0" collapsed="false">
      <c r="B975" s="2"/>
      <c r="C975" s="3"/>
    </row>
    <row r="976" customFormat="false" ht="12.75" hidden="false" customHeight="false" outlineLevel="0" collapsed="false">
      <c r="B976" s="2"/>
      <c r="C976" s="3"/>
    </row>
    <row r="977" customFormat="false" ht="12.75" hidden="false" customHeight="false" outlineLevel="0" collapsed="false">
      <c r="B977" s="2"/>
      <c r="C977" s="3"/>
    </row>
    <row r="978" customFormat="false" ht="12.75" hidden="false" customHeight="false" outlineLevel="0" collapsed="false">
      <c r="B978" s="2"/>
      <c r="C978" s="3"/>
    </row>
    <row r="979" customFormat="false" ht="12.75" hidden="false" customHeight="false" outlineLevel="0" collapsed="false">
      <c r="B979" s="2"/>
      <c r="C979" s="3"/>
    </row>
    <row r="980" customFormat="false" ht="12.75" hidden="false" customHeight="false" outlineLevel="0" collapsed="false">
      <c r="B980" s="2"/>
      <c r="C980" s="3"/>
    </row>
    <row r="981" customFormat="false" ht="12.75" hidden="false" customHeight="false" outlineLevel="0" collapsed="false">
      <c r="B981" s="2"/>
      <c r="C981" s="3"/>
    </row>
    <row r="982" customFormat="false" ht="12.75" hidden="false" customHeight="false" outlineLevel="0" collapsed="false">
      <c r="B982" s="2"/>
      <c r="C982" s="3"/>
    </row>
    <row r="983" customFormat="false" ht="12.75" hidden="false" customHeight="false" outlineLevel="0" collapsed="false">
      <c r="B983" s="2"/>
      <c r="C983" s="3"/>
    </row>
    <row r="984" customFormat="false" ht="12.75" hidden="false" customHeight="false" outlineLevel="0" collapsed="false">
      <c r="B984" s="2"/>
      <c r="C984" s="3"/>
    </row>
    <row r="985" customFormat="false" ht="12.75" hidden="false" customHeight="false" outlineLevel="0" collapsed="false">
      <c r="B985" s="2"/>
      <c r="C985" s="3"/>
    </row>
    <row r="986" customFormat="false" ht="12.75" hidden="false" customHeight="false" outlineLevel="0" collapsed="false">
      <c r="B986" s="2"/>
      <c r="C986" s="3"/>
    </row>
    <row r="987" customFormat="false" ht="12.75" hidden="false" customHeight="false" outlineLevel="0" collapsed="false">
      <c r="B987" s="2"/>
      <c r="C987" s="3"/>
    </row>
    <row r="988" customFormat="false" ht="12.75" hidden="false" customHeight="false" outlineLevel="0" collapsed="false">
      <c r="B988" s="2"/>
      <c r="C988" s="3"/>
    </row>
    <row r="989" customFormat="false" ht="12.75" hidden="false" customHeight="false" outlineLevel="0" collapsed="false">
      <c r="B989" s="2"/>
      <c r="C989" s="3"/>
    </row>
    <row r="990" customFormat="false" ht="12.75" hidden="false" customHeight="false" outlineLevel="0" collapsed="false">
      <c r="B990" s="2"/>
      <c r="C990" s="3"/>
    </row>
    <row r="991" customFormat="false" ht="12.75" hidden="false" customHeight="false" outlineLevel="0" collapsed="false">
      <c r="B991" s="2"/>
      <c r="C991" s="3"/>
    </row>
    <row r="992" customFormat="false" ht="12.75" hidden="false" customHeight="false" outlineLevel="0" collapsed="false">
      <c r="B992" s="2"/>
      <c r="C992" s="3"/>
    </row>
    <row r="993" customFormat="false" ht="12.75" hidden="false" customHeight="false" outlineLevel="0" collapsed="false">
      <c r="B993" s="2"/>
      <c r="C993" s="3"/>
    </row>
    <row r="994" customFormat="false" ht="12.75" hidden="false" customHeight="false" outlineLevel="0" collapsed="false">
      <c r="B994" s="2"/>
      <c r="C994" s="3"/>
    </row>
    <row r="995" customFormat="false" ht="12.75" hidden="false" customHeight="false" outlineLevel="0" collapsed="false">
      <c r="B995" s="2"/>
      <c r="C995" s="3"/>
    </row>
    <row r="996" customFormat="false" ht="12.75" hidden="false" customHeight="false" outlineLevel="0" collapsed="false">
      <c r="B996" s="2"/>
      <c r="C996" s="3"/>
    </row>
    <row r="997" customFormat="false" ht="12.75" hidden="false" customHeight="false" outlineLevel="0" collapsed="false">
      <c r="B997" s="2"/>
      <c r="C997" s="3"/>
    </row>
    <row r="998" customFormat="false" ht="12.75" hidden="false" customHeight="false" outlineLevel="0" collapsed="false">
      <c r="B998" s="2"/>
      <c r="C998" s="3"/>
    </row>
    <row r="999" customFormat="false" ht="12.75" hidden="false" customHeight="false" outlineLevel="0" collapsed="false">
      <c r="B999" s="2"/>
      <c r="C999" s="3"/>
    </row>
    <row r="1000" customFormat="false" ht="12.75" hidden="false" customHeight="false" outlineLevel="0" collapsed="false">
      <c r="B1000" s="2"/>
      <c r="C1000" s="3"/>
    </row>
    <row r="1001" customFormat="false" ht="12.75" hidden="false" customHeight="false" outlineLevel="0" collapsed="false">
      <c r="B1001" s="2"/>
      <c r="C1001" s="3"/>
    </row>
    <row r="1002" customFormat="false" ht="12.75" hidden="false" customHeight="false" outlineLevel="0" collapsed="false">
      <c r="B1002" s="2"/>
      <c r="C1002" s="3"/>
    </row>
    <row r="1003" customFormat="false" ht="12.75" hidden="false" customHeight="false" outlineLevel="0" collapsed="false">
      <c r="B1003" s="2"/>
      <c r="C1003" s="3"/>
    </row>
    <row r="1004" customFormat="false" ht="12.75" hidden="false" customHeight="false" outlineLevel="0" collapsed="false">
      <c r="B1004" s="2"/>
      <c r="C1004" s="3"/>
    </row>
    <row r="1005" customFormat="false" ht="12.75" hidden="false" customHeight="false" outlineLevel="0" collapsed="false">
      <c r="B1005" s="2"/>
      <c r="C1005" s="3"/>
    </row>
    <row r="1006" customFormat="false" ht="12.75" hidden="false" customHeight="false" outlineLevel="0" collapsed="false">
      <c r="B1006" s="2"/>
      <c r="C1006" s="3"/>
    </row>
    <row r="1007" customFormat="false" ht="12.75" hidden="false" customHeight="false" outlineLevel="0" collapsed="false">
      <c r="B1007" s="2"/>
      <c r="C1007" s="3"/>
    </row>
    <row r="1008" customFormat="false" ht="12.75" hidden="false" customHeight="false" outlineLevel="0" collapsed="false">
      <c r="B1008" s="2"/>
      <c r="C1008" s="3"/>
    </row>
    <row r="1009" customFormat="false" ht="12.75" hidden="false" customHeight="false" outlineLevel="0" collapsed="false">
      <c r="B1009" s="2"/>
      <c r="C1009" s="3"/>
    </row>
    <row r="1010" customFormat="false" ht="12.75" hidden="false" customHeight="false" outlineLevel="0" collapsed="false">
      <c r="B1010" s="2"/>
      <c r="C1010" s="3"/>
    </row>
    <row r="1011" customFormat="false" ht="12.75" hidden="false" customHeight="false" outlineLevel="0" collapsed="false">
      <c r="B1011" s="2"/>
      <c r="C1011" s="3"/>
    </row>
    <row r="1012" customFormat="false" ht="12.75" hidden="false" customHeight="false" outlineLevel="0" collapsed="false">
      <c r="B1012" s="2"/>
      <c r="C1012" s="3"/>
    </row>
    <row r="1013" customFormat="false" ht="12.75" hidden="false" customHeight="false" outlineLevel="0" collapsed="false">
      <c r="B1013" s="2"/>
      <c r="C1013" s="3"/>
    </row>
    <row r="1014" customFormat="false" ht="12.75" hidden="false" customHeight="false" outlineLevel="0" collapsed="false">
      <c r="B1014" s="2"/>
      <c r="C1014" s="3"/>
    </row>
    <row r="1015" customFormat="false" ht="12.75" hidden="false" customHeight="false" outlineLevel="0" collapsed="false">
      <c r="B1015" s="2"/>
      <c r="C1015" s="3"/>
    </row>
    <row r="1016" customFormat="false" ht="12.75" hidden="false" customHeight="false" outlineLevel="0" collapsed="false">
      <c r="B1016" s="2"/>
      <c r="C1016" s="3"/>
    </row>
    <row r="1017" customFormat="false" ht="12.75" hidden="false" customHeight="false" outlineLevel="0" collapsed="false">
      <c r="B1017" s="2"/>
      <c r="C1017" s="3"/>
    </row>
    <row r="1018" customFormat="false" ht="12.75" hidden="false" customHeight="false" outlineLevel="0" collapsed="false">
      <c r="B1018" s="2"/>
      <c r="C1018" s="3"/>
    </row>
    <row r="1019" customFormat="false" ht="12.75" hidden="false" customHeight="false" outlineLevel="0" collapsed="false">
      <c r="B1019" s="2"/>
      <c r="C1019" s="3"/>
    </row>
    <row r="1020" customFormat="false" ht="12.75" hidden="false" customHeight="false" outlineLevel="0" collapsed="false">
      <c r="B1020" s="2"/>
      <c r="C1020" s="3"/>
    </row>
    <row r="1021" customFormat="false" ht="12.75" hidden="false" customHeight="false" outlineLevel="0" collapsed="false">
      <c r="B1021" s="2"/>
      <c r="C1021" s="3"/>
    </row>
    <row r="1022" customFormat="false" ht="12.75" hidden="false" customHeight="false" outlineLevel="0" collapsed="false">
      <c r="B1022" s="2"/>
      <c r="C1022" s="3"/>
    </row>
    <row r="1023" customFormat="false" ht="12.75" hidden="false" customHeight="false" outlineLevel="0" collapsed="false">
      <c r="B1023" s="2"/>
      <c r="C1023" s="3"/>
    </row>
    <row r="1024" customFormat="false" ht="12.75" hidden="false" customHeight="false" outlineLevel="0" collapsed="false">
      <c r="B1024" s="2"/>
      <c r="C1024" s="3"/>
    </row>
    <row r="1025" customFormat="false" ht="12.75" hidden="false" customHeight="false" outlineLevel="0" collapsed="false">
      <c r="B1025" s="2"/>
      <c r="C1025" s="3"/>
    </row>
    <row r="1026" customFormat="false" ht="12.75" hidden="false" customHeight="false" outlineLevel="0" collapsed="false">
      <c r="B1026" s="2"/>
      <c r="C1026" s="3"/>
    </row>
    <row r="1027" customFormat="false" ht="12.75" hidden="false" customHeight="false" outlineLevel="0" collapsed="false">
      <c r="B1027" s="2"/>
      <c r="C1027" s="3"/>
    </row>
    <row r="1028" customFormat="false" ht="12.75" hidden="false" customHeight="false" outlineLevel="0" collapsed="false">
      <c r="B1028" s="2"/>
      <c r="C1028" s="3"/>
    </row>
    <row r="1029" customFormat="false" ht="12.75" hidden="false" customHeight="false" outlineLevel="0" collapsed="false">
      <c r="B1029" s="2"/>
      <c r="C1029" s="3"/>
    </row>
    <row r="1030" customFormat="false" ht="12.75" hidden="false" customHeight="false" outlineLevel="0" collapsed="false">
      <c r="B1030" s="2"/>
      <c r="C1030" s="3"/>
    </row>
    <row r="1031" customFormat="false" ht="12.75" hidden="false" customHeight="false" outlineLevel="0" collapsed="false">
      <c r="B1031" s="2"/>
      <c r="C1031" s="3"/>
    </row>
    <row r="1032" customFormat="false" ht="12.75" hidden="false" customHeight="false" outlineLevel="0" collapsed="false">
      <c r="B1032" s="2"/>
      <c r="C1032" s="3"/>
    </row>
    <row r="1033" customFormat="false" ht="12.75" hidden="false" customHeight="false" outlineLevel="0" collapsed="false">
      <c r="B1033" s="2"/>
      <c r="C1033" s="3"/>
    </row>
    <row r="1034" customFormat="false" ht="12.75" hidden="false" customHeight="false" outlineLevel="0" collapsed="false">
      <c r="B1034" s="2"/>
      <c r="C1034" s="3"/>
    </row>
    <row r="1035" customFormat="false" ht="12.75" hidden="false" customHeight="false" outlineLevel="0" collapsed="false">
      <c r="B1035" s="2"/>
      <c r="C1035" s="3"/>
    </row>
    <row r="1036" customFormat="false" ht="12.75" hidden="false" customHeight="false" outlineLevel="0" collapsed="false">
      <c r="B1036" s="2"/>
      <c r="C1036" s="3"/>
    </row>
    <row r="1037" customFormat="false" ht="12.75" hidden="false" customHeight="false" outlineLevel="0" collapsed="false">
      <c r="B1037" s="2"/>
      <c r="C1037" s="3"/>
    </row>
    <row r="1038" customFormat="false" ht="12.75" hidden="false" customHeight="false" outlineLevel="0" collapsed="false">
      <c r="B1038" s="2"/>
      <c r="C1038" s="3"/>
    </row>
    <row r="1039" customFormat="false" ht="12.75" hidden="false" customHeight="false" outlineLevel="0" collapsed="false">
      <c r="B1039" s="2"/>
      <c r="C1039" s="3"/>
    </row>
    <row r="1040" customFormat="false" ht="12.75" hidden="false" customHeight="false" outlineLevel="0" collapsed="false">
      <c r="B1040" s="2"/>
      <c r="C1040" s="3"/>
    </row>
    <row r="1041" customFormat="false" ht="12.75" hidden="false" customHeight="false" outlineLevel="0" collapsed="false">
      <c r="B1041" s="2"/>
      <c r="C1041" s="3"/>
    </row>
    <row r="1042" customFormat="false" ht="12.75" hidden="false" customHeight="false" outlineLevel="0" collapsed="false">
      <c r="B1042" s="2"/>
      <c r="C1042" s="3"/>
    </row>
    <row r="1043" customFormat="false" ht="12.75" hidden="false" customHeight="false" outlineLevel="0" collapsed="false">
      <c r="B1043" s="2"/>
      <c r="C1043" s="3"/>
    </row>
    <row r="1044" customFormat="false" ht="12.75" hidden="false" customHeight="false" outlineLevel="0" collapsed="false">
      <c r="B1044" s="2"/>
      <c r="C1044" s="3"/>
    </row>
    <row r="1045" customFormat="false" ht="12.75" hidden="false" customHeight="false" outlineLevel="0" collapsed="false">
      <c r="B1045" s="2"/>
      <c r="C1045" s="3"/>
    </row>
    <row r="1046" customFormat="false" ht="12.75" hidden="false" customHeight="false" outlineLevel="0" collapsed="false">
      <c r="B1046" s="2"/>
      <c r="C1046" s="3"/>
    </row>
    <row r="1047" customFormat="false" ht="12.75" hidden="false" customHeight="false" outlineLevel="0" collapsed="false">
      <c r="B1047" s="2"/>
      <c r="C1047" s="3"/>
    </row>
    <row r="1048" customFormat="false" ht="12.75" hidden="false" customHeight="false" outlineLevel="0" collapsed="false">
      <c r="B1048" s="2"/>
      <c r="C1048" s="3"/>
    </row>
    <row r="1049" customFormat="false" ht="12.75" hidden="false" customHeight="false" outlineLevel="0" collapsed="false">
      <c r="B1049" s="2"/>
      <c r="C1049" s="3"/>
    </row>
    <row r="1050" customFormat="false" ht="12.75" hidden="false" customHeight="false" outlineLevel="0" collapsed="false">
      <c r="B1050" s="2"/>
      <c r="C1050" s="3"/>
    </row>
    <row r="1051" customFormat="false" ht="12.75" hidden="false" customHeight="false" outlineLevel="0" collapsed="false">
      <c r="B1051" s="2"/>
      <c r="C1051" s="3"/>
    </row>
    <row r="1052" customFormat="false" ht="12.75" hidden="false" customHeight="false" outlineLevel="0" collapsed="false">
      <c r="B1052" s="2"/>
      <c r="C1052" s="3"/>
    </row>
    <row r="1053" customFormat="false" ht="12.75" hidden="false" customHeight="false" outlineLevel="0" collapsed="false">
      <c r="B1053" s="2"/>
      <c r="C1053" s="3"/>
    </row>
    <row r="1054" customFormat="false" ht="12.75" hidden="false" customHeight="false" outlineLevel="0" collapsed="false">
      <c r="B1054" s="2"/>
      <c r="C1054" s="3"/>
    </row>
    <row r="1055" customFormat="false" ht="12.75" hidden="false" customHeight="false" outlineLevel="0" collapsed="false">
      <c r="B1055" s="2"/>
      <c r="C1055" s="3"/>
    </row>
    <row r="1056" customFormat="false" ht="12.75" hidden="false" customHeight="false" outlineLevel="0" collapsed="false">
      <c r="B1056" s="2"/>
      <c r="C1056" s="3"/>
    </row>
    <row r="1057" customFormat="false" ht="12.75" hidden="false" customHeight="false" outlineLevel="0" collapsed="false">
      <c r="B1057" s="2"/>
      <c r="C1057" s="3"/>
    </row>
    <row r="1058" customFormat="false" ht="12.75" hidden="false" customHeight="false" outlineLevel="0" collapsed="false">
      <c r="B1058" s="2"/>
      <c r="C1058" s="3"/>
    </row>
    <row r="1059" customFormat="false" ht="12.75" hidden="false" customHeight="false" outlineLevel="0" collapsed="false">
      <c r="B1059" s="2"/>
      <c r="C1059" s="3"/>
    </row>
    <row r="1060" customFormat="false" ht="12.75" hidden="false" customHeight="false" outlineLevel="0" collapsed="false">
      <c r="B1060" s="2"/>
      <c r="C1060" s="3"/>
    </row>
    <row r="1061" customFormat="false" ht="12.75" hidden="false" customHeight="false" outlineLevel="0" collapsed="false">
      <c r="B1061" s="2"/>
      <c r="C1061" s="3"/>
    </row>
    <row r="1062" customFormat="false" ht="12.75" hidden="false" customHeight="false" outlineLevel="0" collapsed="false">
      <c r="B1062" s="2"/>
      <c r="C1062" s="3"/>
    </row>
    <row r="1063" customFormat="false" ht="12.75" hidden="false" customHeight="false" outlineLevel="0" collapsed="false">
      <c r="B1063" s="2"/>
      <c r="C1063" s="3"/>
    </row>
    <row r="1064" customFormat="false" ht="12.75" hidden="false" customHeight="false" outlineLevel="0" collapsed="false">
      <c r="B1064" s="2"/>
      <c r="C1064" s="3"/>
    </row>
    <row r="1065" customFormat="false" ht="12.75" hidden="false" customHeight="false" outlineLevel="0" collapsed="false">
      <c r="B1065" s="2"/>
      <c r="C1065" s="3"/>
    </row>
    <row r="1066" customFormat="false" ht="12.75" hidden="false" customHeight="false" outlineLevel="0" collapsed="false">
      <c r="B1066" s="2"/>
      <c r="C1066" s="3"/>
    </row>
    <row r="1067" customFormat="false" ht="12.75" hidden="false" customHeight="false" outlineLevel="0" collapsed="false">
      <c r="B1067" s="2"/>
      <c r="C1067" s="3"/>
    </row>
    <row r="1068" customFormat="false" ht="12.75" hidden="false" customHeight="false" outlineLevel="0" collapsed="false">
      <c r="B1068" s="2"/>
      <c r="C1068" s="3"/>
    </row>
    <row r="1069" customFormat="false" ht="12.75" hidden="false" customHeight="false" outlineLevel="0" collapsed="false">
      <c r="B1069" s="2"/>
      <c r="C1069" s="3"/>
    </row>
    <row r="1070" customFormat="false" ht="12.75" hidden="false" customHeight="false" outlineLevel="0" collapsed="false">
      <c r="B1070" s="2"/>
      <c r="C1070" s="3"/>
    </row>
    <row r="1071" customFormat="false" ht="12.75" hidden="false" customHeight="false" outlineLevel="0" collapsed="false">
      <c r="B1071" s="2"/>
      <c r="C1071" s="3"/>
    </row>
    <row r="1072" customFormat="false" ht="12.75" hidden="false" customHeight="false" outlineLevel="0" collapsed="false">
      <c r="B1072" s="2"/>
      <c r="C1072" s="3"/>
    </row>
    <row r="1073" customFormat="false" ht="12.75" hidden="false" customHeight="false" outlineLevel="0" collapsed="false">
      <c r="B1073" s="2"/>
      <c r="C1073" s="3"/>
    </row>
    <row r="1074" customFormat="false" ht="12.75" hidden="false" customHeight="false" outlineLevel="0" collapsed="false">
      <c r="B1074" s="2"/>
      <c r="C1074" s="3"/>
    </row>
    <row r="1075" customFormat="false" ht="12.75" hidden="false" customHeight="false" outlineLevel="0" collapsed="false">
      <c r="B1075" s="2"/>
      <c r="C1075" s="3"/>
    </row>
    <row r="1076" customFormat="false" ht="12.75" hidden="false" customHeight="false" outlineLevel="0" collapsed="false">
      <c r="B1076" s="2"/>
      <c r="C1076" s="3"/>
    </row>
    <row r="1077" customFormat="false" ht="12.75" hidden="false" customHeight="false" outlineLevel="0" collapsed="false">
      <c r="B1077" s="2"/>
      <c r="C1077" s="3"/>
    </row>
    <row r="1078" customFormat="false" ht="12.75" hidden="false" customHeight="false" outlineLevel="0" collapsed="false">
      <c r="B1078" s="2"/>
      <c r="C1078" s="3"/>
    </row>
    <row r="1079" customFormat="false" ht="12.75" hidden="false" customHeight="false" outlineLevel="0" collapsed="false">
      <c r="B1079" s="2"/>
      <c r="C1079" s="3"/>
    </row>
    <row r="1080" customFormat="false" ht="12.75" hidden="false" customHeight="false" outlineLevel="0" collapsed="false">
      <c r="B1080" s="2"/>
      <c r="C1080" s="3"/>
    </row>
    <row r="1081" customFormat="false" ht="12.75" hidden="false" customHeight="false" outlineLevel="0" collapsed="false">
      <c r="B1081" s="2"/>
      <c r="C1081" s="3"/>
    </row>
    <row r="1082" customFormat="false" ht="12.75" hidden="false" customHeight="false" outlineLevel="0" collapsed="false">
      <c r="B1082" s="2"/>
      <c r="C1082" s="3"/>
    </row>
    <row r="1083" customFormat="false" ht="12.75" hidden="false" customHeight="false" outlineLevel="0" collapsed="false">
      <c r="B1083" s="2"/>
      <c r="C1083" s="3"/>
    </row>
    <row r="1084" customFormat="false" ht="12.75" hidden="false" customHeight="false" outlineLevel="0" collapsed="false">
      <c r="B1084" s="2"/>
      <c r="C1084" s="3"/>
    </row>
    <row r="1085" customFormat="false" ht="12.75" hidden="false" customHeight="false" outlineLevel="0" collapsed="false">
      <c r="B1085" s="2"/>
      <c r="C1085" s="3"/>
    </row>
    <row r="1086" customFormat="false" ht="12.75" hidden="false" customHeight="false" outlineLevel="0" collapsed="false">
      <c r="B1086" s="2"/>
      <c r="C1086" s="3"/>
    </row>
    <row r="1087" customFormat="false" ht="12.75" hidden="false" customHeight="false" outlineLevel="0" collapsed="false">
      <c r="B1087" s="2"/>
      <c r="C1087" s="3"/>
    </row>
    <row r="1088" customFormat="false" ht="12.75" hidden="false" customHeight="false" outlineLevel="0" collapsed="false">
      <c r="B1088" s="2"/>
      <c r="C1088" s="3"/>
    </row>
    <row r="1089" customFormat="false" ht="12.75" hidden="false" customHeight="false" outlineLevel="0" collapsed="false">
      <c r="B1089" s="2"/>
      <c r="C1089" s="3"/>
    </row>
    <row r="1090" customFormat="false" ht="12.75" hidden="false" customHeight="false" outlineLevel="0" collapsed="false">
      <c r="B1090" s="2"/>
      <c r="C1090" s="3"/>
    </row>
    <row r="1091" customFormat="false" ht="12.75" hidden="false" customHeight="false" outlineLevel="0" collapsed="false">
      <c r="B1091" s="2"/>
      <c r="C1091" s="3"/>
    </row>
    <row r="1092" customFormat="false" ht="12.75" hidden="false" customHeight="false" outlineLevel="0" collapsed="false">
      <c r="B1092" s="2"/>
      <c r="C1092" s="3"/>
    </row>
    <row r="1093" customFormat="false" ht="12.75" hidden="false" customHeight="false" outlineLevel="0" collapsed="false">
      <c r="B1093" s="2"/>
      <c r="C1093" s="3"/>
    </row>
    <row r="1094" customFormat="false" ht="12.75" hidden="false" customHeight="false" outlineLevel="0" collapsed="false">
      <c r="B1094" s="2"/>
      <c r="C1094" s="3"/>
    </row>
    <row r="1095" customFormat="false" ht="12.75" hidden="false" customHeight="false" outlineLevel="0" collapsed="false">
      <c r="B1095" s="2"/>
      <c r="C1095" s="3"/>
    </row>
    <row r="1096" customFormat="false" ht="12.75" hidden="false" customHeight="false" outlineLevel="0" collapsed="false">
      <c r="B1096" s="2"/>
      <c r="C1096" s="3"/>
    </row>
    <row r="1097" customFormat="false" ht="12.75" hidden="false" customHeight="false" outlineLevel="0" collapsed="false">
      <c r="B1097" s="2"/>
      <c r="C1097" s="3"/>
    </row>
    <row r="1098" customFormat="false" ht="12.75" hidden="false" customHeight="false" outlineLevel="0" collapsed="false">
      <c r="B1098" s="2"/>
      <c r="C1098" s="3"/>
    </row>
    <row r="1099" customFormat="false" ht="12.75" hidden="false" customHeight="false" outlineLevel="0" collapsed="false">
      <c r="B1099" s="2"/>
      <c r="C1099" s="3"/>
    </row>
    <row r="1100" customFormat="false" ht="12.75" hidden="false" customHeight="false" outlineLevel="0" collapsed="false">
      <c r="B1100" s="2"/>
      <c r="C1100" s="3"/>
    </row>
    <row r="1101" customFormat="false" ht="12.75" hidden="false" customHeight="false" outlineLevel="0" collapsed="false">
      <c r="B1101" s="2"/>
      <c r="C1101" s="3"/>
    </row>
    <row r="1102" customFormat="false" ht="12.75" hidden="false" customHeight="false" outlineLevel="0" collapsed="false">
      <c r="B1102" s="2"/>
      <c r="C1102" s="3"/>
    </row>
    <row r="1103" customFormat="false" ht="12.75" hidden="false" customHeight="false" outlineLevel="0" collapsed="false">
      <c r="B1103" s="2"/>
      <c r="C1103" s="3"/>
    </row>
    <row r="1104" customFormat="false" ht="12.75" hidden="false" customHeight="false" outlineLevel="0" collapsed="false">
      <c r="B1104" s="2"/>
      <c r="C1104" s="3"/>
    </row>
    <row r="1105" customFormat="false" ht="12.75" hidden="false" customHeight="false" outlineLevel="0" collapsed="false">
      <c r="B1105" s="2"/>
      <c r="C1105" s="3"/>
    </row>
    <row r="1106" customFormat="false" ht="12.75" hidden="false" customHeight="false" outlineLevel="0" collapsed="false">
      <c r="B1106" s="2"/>
      <c r="C1106" s="3"/>
    </row>
    <row r="1107" customFormat="false" ht="12.75" hidden="false" customHeight="false" outlineLevel="0" collapsed="false">
      <c r="B1107" s="2"/>
      <c r="C1107" s="3"/>
    </row>
    <row r="1108" customFormat="false" ht="12.75" hidden="false" customHeight="false" outlineLevel="0" collapsed="false">
      <c r="B1108" s="2"/>
      <c r="C1108" s="3"/>
    </row>
    <row r="1109" customFormat="false" ht="12.75" hidden="false" customHeight="false" outlineLevel="0" collapsed="false">
      <c r="B1109" s="2"/>
      <c r="C1109" s="3"/>
    </row>
    <row r="1110" customFormat="false" ht="12.75" hidden="false" customHeight="false" outlineLevel="0" collapsed="false">
      <c r="B1110" s="2"/>
      <c r="C1110" s="3"/>
    </row>
    <row r="1111" customFormat="false" ht="12.75" hidden="false" customHeight="false" outlineLevel="0" collapsed="false">
      <c r="B1111" s="2"/>
      <c r="C1111" s="3"/>
    </row>
    <row r="1112" customFormat="false" ht="12.75" hidden="false" customHeight="false" outlineLevel="0" collapsed="false">
      <c r="B1112" s="2"/>
      <c r="C1112" s="3"/>
    </row>
    <row r="1113" customFormat="false" ht="12.75" hidden="false" customHeight="false" outlineLevel="0" collapsed="false">
      <c r="B1113" s="2"/>
      <c r="C1113" s="3"/>
    </row>
    <row r="1114" customFormat="false" ht="12.75" hidden="false" customHeight="false" outlineLevel="0" collapsed="false">
      <c r="B1114" s="2"/>
      <c r="C1114" s="3"/>
    </row>
    <row r="1115" customFormat="false" ht="12.75" hidden="false" customHeight="false" outlineLevel="0" collapsed="false">
      <c r="B1115" s="2"/>
      <c r="C1115" s="3"/>
    </row>
    <row r="1116" customFormat="false" ht="12.75" hidden="false" customHeight="false" outlineLevel="0" collapsed="false">
      <c r="B1116" s="2"/>
      <c r="C111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M25" activeCellId="0" sqref="M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4.41"/>
    <col collapsed="false" customWidth="false" hidden="false" outlineLevel="0" max="2" min="2" style="3" width="9.14"/>
    <col collapsed="false" customWidth="true" hidden="false" outlineLevel="0" max="3" min="3" style="3" width="11.85"/>
    <col collapsed="false" customWidth="true" hidden="true" outlineLevel="0" max="4" min="4" style="3" width="11.7"/>
    <col collapsed="false" customWidth="true" hidden="true" outlineLevel="0" max="6" min="5" style="3" width="9.06"/>
    <col collapsed="false" customWidth="true" hidden="false" outlineLevel="0" max="7" min="7" style="3" width="8.41"/>
    <col collapsed="false" customWidth="true" hidden="false" outlineLevel="0" max="8" min="8" style="2" width="11.56"/>
    <col collapsed="false" customWidth="true" hidden="false" outlineLevel="0" max="9" min="9" style="2" width="9.85"/>
    <col collapsed="false" customWidth="true" hidden="false" outlineLevel="0" max="10" min="10" style="2" width="9.41"/>
    <col collapsed="false" customWidth="true" hidden="false" outlineLevel="0" max="11" min="11" style="2" width="2.7"/>
    <col collapsed="false" customWidth="true" hidden="false" outlineLevel="0" max="12" min="12" style="2" width="13.56"/>
    <col collapsed="false" customWidth="true" hidden="false" outlineLevel="0" max="13" min="13" style="2" width="12.99"/>
    <col collapsed="false" customWidth="true" hidden="false" outlineLevel="0" max="14" min="14" style="2" width="2.7"/>
    <col collapsed="false" customWidth="true" hidden="false" outlineLevel="0" max="15" min="15" style="6" width="9.7"/>
    <col collapsed="false" customWidth="true" hidden="false" outlineLevel="0" max="16" min="16" style="6" width="11.85"/>
    <col collapsed="false" customWidth="true" hidden="false" outlineLevel="0" max="17" min="17" style="2" width="2.7"/>
    <col collapsed="false" customWidth="true" hidden="false" outlineLevel="0" max="18" min="18" style="6" width="9.28"/>
    <col collapsed="false" customWidth="true" hidden="false" outlineLevel="0" max="19" min="19" style="6" width="11.85"/>
    <col collapsed="false" customWidth="true" hidden="false" outlineLevel="0" max="20" min="20" style="2" width="2.7"/>
    <col collapsed="false" customWidth="true" hidden="false" outlineLevel="0" max="21" min="21" style="2" width="7.42"/>
    <col collapsed="false" customWidth="true" hidden="false" outlineLevel="0" max="22" min="22" style="2" width="7.99"/>
    <col collapsed="false" customWidth="true" hidden="false" outlineLevel="0" max="23" min="23" style="2" width="2.7"/>
    <col collapsed="false" customWidth="true" hidden="false" outlineLevel="0" max="24" min="24" style="2" width="17.56"/>
    <col collapsed="false" customWidth="true" hidden="false" outlineLevel="0" max="25" min="25" style="2" width="2.7"/>
    <col collapsed="false" customWidth="true" hidden="false" outlineLevel="0" max="26" min="26" style="2" width="17.7"/>
    <col collapsed="false" customWidth="true" hidden="false" outlineLevel="0" max="28" min="27" style="2" width="2.7"/>
    <col collapsed="false" customWidth="true" hidden="false" outlineLevel="0" max="29" min="29" style="2" width="11.85"/>
    <col collapsed="false" customWidth="true" hidden="false" outlineLevel="0" max="30" min="30" style="2" width="10.85"/>
    <col collapsed="false" customWidth="true" hidden="false" outlineLevel="0" max="32" min="31" style="2" width="11.85"/>
    <col collapsed="false" customWidth="true" hidden="false" outlineLevel="0" max="33" min="33" style="2" width="2.7"/>
    <col collapsed="false" customWidth="true" hidden="false" outlineLevel="0" max="34" min="34" style="2" width="12.85"/>
    <col collapsed="false" customWidth="true" hidden="false" outlineLevel="0" max="35" min="35" style="2" width="10.85"/>
    <col collapsed="false" customWidth="true" hidden="false" outlineLevel="0" max="37" min="36" style="2" width="13.28"/>
    <col collapsed="false" customWidth="true" hidden="false" outlineLevel="0" max="38" min="38" style="2" width="4.41"/>
    <col collapsed="false" customWidth="true" hidden="false" outlineLevel="0" max="40" min="39" style="7" width="13.99"/>
    <col collapsed="false" customWidth="true" hidden="false" outlineLevel="0" max="41" min="41" style="2" width="4.41"/>
    <col collapsed="false" customWidth="true" hidden="false" outlineLevel="0" max="43" min="42" style="8" width="12.7"/>
    <col collapsed="false" customWidth="true" hidden="false" outlineLevel="0" max="44" min="44" style="2" width="2.7"/>
    <col collapsed="false" customWidth="false" hidden="false" outlineLevel="0" max="45" min="45" style="2" width="9.14"/>
    <col collapsed="false" customWidth="true" hidden="false" outlineLevel="0" max="46" min="46" style="2" width="10.85"/>
    <col collapsed="false" customWidth="true" hidden="false" outlineLevel="0" max="47" min="47" style="2" width="13.41"/>
    <col collapsed="false" customWidth="true" hidden="false" outlineLevel="0" max="48" min="48" style="2" width="13.14"/>
    <col collapsed="false" customWidth="true" hidden="false" outlineLevel="0" max="49" min="49" style="9" width="13.28"/>
    <col collapsed="false" customWidth="true" hidden="false" outlineLevel="0" max="50" min="50" style="2" width="2.7"/>
    <col collapsed="false" customWidth="true" hidden="false" outlineLevel="0" max="51" min="51" style="2" width="13.99"/>
    <col collapsed="false" customWidth="true" hidden="false" outlineLevel="0" max="52" min="52" style="9" width="13.14"/>
    <col collapsed="false" customWidth="true" hidden="false" outlineLevel="0" max="53" min="53" style="9" width="14.56"/>
    <col collapsed="false" customWidth="true" hidden="false" outlineLevel="0" max="54" min="54" style="9" width="13.99"/>
    <col collapsed="false" customWidth="true" hidden="false" outlineLevel="0" max="55" min="55" style="9" width="11.85"/>
    <col collapsed="false" customWidth="true" hidden="false" outlineLevel="0" max="56" min="56" style="2" width="12.28"/>
    <col collapsed="false" customWidth="true" hidden="false" outlineLevel="0" max="57" min="57" style="2" width="2.7"/>
    <col collapsed="false" customWidth="true" hidden="false" outlineLevel="0" max="58" min="58" style="2" width="10.85"/>
    <col collapsed="false" customWidth="true" hidden="false" outlineLevel="0" max="59" min="59" style="2" width="12.56"/>
    <col collapsed="false" customWidth="true" hidden="false" outlineLevel="0" max="60" min="60" style="9" width="10.99"/>
    <col collapsed="false" customWidth="true" hidden="false" outlineLevel="0" max="61" min="61" style="9" width="12.7"/>
    <col collapsed="false" customWidth="true" hidden="false" outlineLevel="0" max="62" min="62" style="2" width="4.41"/>
    <col collapsed="false" customWidth="true" hidden="false" outlineLevel="0" max="63" min="63" style="8" width="13.14"/>
    <col collapsed="false" customWidth="true" hidden="false" outlineLevel="0" max="64" min="64" style="8" width="12.7"/>
    <col collapsed="false" customWidth="true" hidden="false" outlineLevel="0" max="65" min="65" style="9" width="2.7"/>
    <col collapsed="false" customWidth="true" hidden="false" outlineLevel="0" max="67" min="66" style="8" width="13.28"/>
    <col collapsed="false" customWidth="true" hidden="false" outlineLevel="0" max="68" min="68" style="2" width="2.7"/>
    <col collapsed="false" customWidth="true" hidden="false" outlineLevel="0" max="69" min="69" style="10" width="12.7"/>
    <col collapsed="false" customWidth="true" hidden="false" outlineLevel="0" max="70" min="70" style="11" width="12.7"/>
    <col collapsed="false" customWidth="true" hidden="false" outlineLevel="0" max="71" min="71" style="2" width="3.42"/>
    <col collapsed="false" customWidth="true" hidden="false" outlineLevel="0" max="72" min="72" style="2" width="11.85"/>
    <col collapsed="false" customWidth="false" hidden="false" outlineLevel="0" max="257" min="73" style="2" width="9.14"/>
  </cols>
  <sheetData>
    <row r="1" customFormat="false" ht="12.75" hidden="false" customHeight="false" outlineLevel="0" collapsed="false">
      <c r="AC1" s="12" t="s">
        <v>21</v>
      </c>
      <c r="AD1" s="12"/>
      <c r="AE1" s="12"/>
      <c r="AF1" s="13"/>
      <c r="AH1" s="12" t="s">
        <v>22</v>
      </c>
      <c r="AI1" s="12"/>
      <c r="AJ1" s="12"/>
      <c r="AS1" s="14" t="s">
        <v>23</v>
      </c>
      <c r="AT1" s="14"/>
      <c r="AU1" s="14"/>
      <c r="AV1" s="14"/>
      <c r="AW1" s="14"/>
      <c r="AY1" s="14" t="s">
        <v>24</v>
      </c>
      <c r="AZ1" s="14"/>
      <c r="BA1" s="14"/>
      <c r="BB1" s="14"/>
      <c r="BC1" s="14"/>
      <c r="BD1" s="14"/>
      <c r="BF1" s="15" t="s">
        <v>25</v>
      </c>
      <c r="BG1" s="15"/>
      <c r="BH1" s="15"/>
      <c r="BI1" s="15"/>
    </row>
    <row r="2" customFormat="false" ht="13.5" hidden="false" customHeight="false" outlineLevel="0" collapsed="false">
      <c r="L2" s="6"/>
      <c r="M2" s="16" t="s">
        <v>26</v>
      </c>
      <c r="P2" s="16" t="s">
        <v>26</v>
      </c>
      <c r="R2" s="17"/>
      <c r="S2" s="16" t="s">
        <v>26</v>
      </c>
      <c r="X2" s="18" t="s">
        <v>27</v>
      </c>
      <c r="Z2" s="18" t="s">
        <v>27</v>
      </c>
      <c r="AC2" s="19" t="s">
        <v>28</v>
      </c>
      <c r="AD2" s="19" t="s">
        <v>29</v>
      </c>
      <c r="AE2" s="19"/>
      <c r="AF2" s="19"/>
      <c r="AH2" s="19" t="s">
        <v>28</v>
      </c>
      <c r="AI2" s="19" t="s">
        <v>29</v>
      </c>
      <c r="AJ2" s="19"/>
      <c r="AM2" s="20" t="s">
        <v>30</v>
      </c>
      <c r="AN2" s="20"/>
      <c r="AP2" s="21" t="s">
        <v>31</v>
      </c>
      <c r="AQ2" s="21"/>
      <c r="AS2" s="19"/>
      <c r="AT2" s="22" t="s">
        <v>32</v>
      </c>
      <c r="AU2" s="19" t="s">
        <v>33</v>
      </c>
      <c r="AV2" s="19" t="s">
        <v>34</v>
      </c>
      <c r="AW2" s="19" t="s">
        <v>34</v>
      </c>
      <c r="AY2" s="19" t="s">
        <v>35</v>
      </c>
      <c r="AZ2" s="23" t="s">
        <v>36</v>
      </c>
      <c r="BA2" s="23" t="s">
        <v>37</v>
      </c>
      <c r="BB2" s="23" t="s">
        <v>38</v>
      </c>
      <c r="BC2" s="19" t="s">
        <v>34</v>
      </c>
      <c r="BD2" s="19" t="s">
        <v>34</v>
      </c>
      <c r="BF2" s="19" t="s">
        <v>39</v>
      </c>
      <c r="BH2" s="19" t="s">
        <v>34</v>
      </c>
      <c r="BI2" s="19" t="s">
        <v>34</v>
      </c>
      <c r="BK2" s="21" t="s">
        <v>40</v>
      </c>
      <c r="BL2" s="21"/>
      <c r="BN2" s="21" t="s">
        <v>41</v>
      </c>
      <c r="BO2" s="21"/>
      <c r="BQ2" s="24" t="s">
        <v>41</v>
      </c>
      <c r="BR2" s="24"/>
    </row>
    <row r="3" customFormat="false" ht="12.75" hidden="false" customHeight="false" outlineLevel="0" collapsed="false">
      <c r="A3" s="19"/>
      <c r="B3" s="25"/>
      <c r="C3" s="25"/>
      <c r="D3" s="25"/>
      <c r="E3" s="25"/>
      <c r="F3" s="25"/>
      <c r="G3" s="25"/>
      <c r="H3" s="19"/>
      <c r="I3" s="19"/>
      <c r="J3" s="19"/>
      <c r="K3" s="19"/>
      <c r="L3" s="22"/>
      <c r="M3" s="22" t="s">
        <v>29</v>
      </c>
      <c r="N3" s="19"/>
      <c r="O3" s="22"/>
      <c r="P3" s="22" t="s">
        <v>29</v>
      </c>
      <c r="Q3" s="19"/>
      <c r="R3" s="22"/>
      <c r="S3" s="22" t="s">
        <v>29</v>
      </c>
      <c r="T3" s="19"/>
      <c r="U3" s="19"/>
      <c r="V3" s="19"/>
      <c r="W3" s="19"/>
      <c r="X3" s="22" t="s">
        <v>29</v>
      </c>
      <c r="Y3" s="19"/>
      <c r="Z3" s="22" t="s">
        <v>29</v>
      </c>
      <c r="AA3" s="19"/>
      <c r="AB3" s="19"/>
      <c r="AC3" s="19" t="s">
        <v>42</v>
      </c>
      <c r="AD3" s="22" t="s">
        <v>32</v>
      </c>
      <c r="AE3" s="19" t="s">
        <v>34</v>
      </c>
      <c r="AF3" s="19" t="s">
        <v>34</v>
      </c>
      <c r="AG3" s="19"/>
      <c r="AH3" s="19" t="s">
        <v>42</v>
      </c>
      <c r="AI3" s="22" t="s">
        <v>32</v>
      </c>
      <c r="AJ3" s="19" t="s">
        <v>34</v>
      </c>
      <c r="AK3" s="19" t="s">
        <v>34</v>
      </c>
      <c r="AL3" s="19"/>
      <c r="AM3" s="26" t="s">
        <v>34</v>
      </c>
      <c r="AN3" s="26" t="s">
        <v>43</v>
      </c>
      <c r="AO3" s="19"/>
      <c r="AP3" s="27" t="s">
        <v>34</v>
      </c>
      <c r="AQ3" s="27" t="s">
        <v>43</v>
      </c>
      <c r="AR3" s="19"/>
      <c r="AS3" s="19"/>
      <c r="AT3" s="28"/>
      <c r="AU3" s="29" t="s">
        <v>44</v>
      </c>
      <c r="AV3" s="28" t="s">
        <v>45</v>
      </c>
      <c r="AW3" s="29" t="s">
        <v>46</v>
      </c>
      <c r="AX3" s="19"/>
      <c r="AY3" s="29" t="s">
        <v>44</v>
      </c>
      <c r="AZ3" s="29" t="s">
        <v>44</v>
      </c>
      <c r="BA3" s="29" t="s">
        <v>44</v>
      </c>
      <c r="BB3" s="29" t="s">
        <v>44</v>
      </c>
      <c r="BC3" s="28" t="s">
        <v>45</v>
      </c>
      <c r="BD3" s="29" t="s">
        <v>46</v>
      </c>
      <c r="BE3" s="19"/>
      <c r="BF3" s="19"/>
      <c r="BG3" s="19"/>
      <c r="BH3" s="28" t="s">
        <v>45</v>
      </c>
      <c r="BI3" s="29" t="s">
        <v>46</v>
      </c>
      <c r="BJ3" s="19"/>
      <c r="BK3" s="27" t="s">
        <v>34</v>
      </c>
      <c r="BL3" s="27" t="s">
        <v>43</v>
      </c>
      <c r="BM3" s="23"/>
      <c r="BN3" s="27" t="s">
        <v>34</v>
      </c>
      <c r="BO3" s="27" t="s">
        <v>43</v>
      </c>
      <c r="BP3" s="19"/>
      <c r="BQ3" s="30" t="s">
        <v>34</v>
      </c>
      <c r="BR3" s="30" t="s">
        <v>43</v>
      </c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2.75" hidden="false" customHeight="false" outlineLevel="0" collapsed="false">
      <c r="A4" s="19"/>
      <c r="B4" s="25"/>
      <c r="C4" s="25"/>
      <c r="D4" s="25"/>
      <c r="E4" s="25"/>
      <c r="F4" s="25"/>
      <c r="G4" s="25"/>
      <c r="H4" s="19"/>
      <c r="I4" s="19"/>
      <c r="J4" s="19"/>
      <c r="K4" s="19"/>
      <c r="L4" s="22"/>
      <c r="M4" s="22"/>
      <c r="N4" s="19"/>
      <c r="O4" s="22"/>
      <c r="P4" s="22"/>
      <c r="Q4" s="19"/>
      <c r="R4" s="22"/>
      <c r="S4" s="22"/>
      <c r="T4" s="19"/>
      <c r="U4" s="19"/>
      <c r="V4" s="19"/>
      <c r="W4" s="19"/>
      <c r="X4" s="22"/>
      <c r="Y4" s="19"/>
      <c r="Z4" s="22"/>
      <c r="AA4" s="19"/>
      <c r="AB4" s="19"/>
      <c r="AC4" s="19"/>
      <c r="AD4" s="31"/>
      <c r="AE4" s="29" t="s">
        <v>44</v>
      </c>
      <c r="AF4" s="29" t="s">
        <v>46</v>
      </c>
      <c r="AG4" s="19"/>
      <c r="AH4" s="19"/>
      <c r="AI4" s="31"/>
      <c r="AJ4" s="29" t="s">
        <v>44</v>
      </c>
      <c r="AK4" s="29" t="s">
        <v>46</v>
      </c>
      <c r="AL4" s="19"/>
      <c r="AM4" s="32"/>
      <c r="AN4" s="32"/>
      <c r="AO4" s="19"/>
      <c r="AP4" s="33"/>
      <c r="AQ4" s="33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8"/>
      <c r="BI4" s="29"/>
      <c r="BJ4" s="19"/>
      <c r="BK4" s="33"/>
      <c r="BL4" s="33"/>
      <c r="BM4" s="23"/>
      <c r="BN4" s="33"/>
      <c r="BO4" s="33"/>
      <c r="BP4" s="19"/>
      <c r="BQ4" s="34"/>
      <c r="BR4" s="34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2.75" hidden="false" customHeight="false" outlineLevel="0" collapsed="false">
      <c r="A5" s="35"/>
      <c r="B5" s="36"/>
      <c r="C5" s="36"/>
      <c r="D5" s="36"/>
      <c r="E5" s="36"/>
      <c r="F5" s="36"/>
      <c r="G5" s="36"/>
      <c r="H5" s="35"/>
      <c r="I5" s="35"/>
      <c r="J5" s="35"/>
      <c r="K5" s="35"/>
      <c r="L5" s="37" t="s">
        <v>47</v>
      </c>
      <c r="M5" s="38" t="n">
        <f aca="false">M17-(M6+SUMIF($D19:$D24,0,M19:M24))</f>
        <v>0</v>
      </c>
      <c r="N5" s="35"/>
      <c r="O5" s="39"/>
      <c r="P5" s="38" t="n">
        <f aca="false">P17-(P6+SUMIF($D19:$D24,0,P19:P24))</f>
        <v>0</v>
      </c>
      <c r="Q5" s="35"/>
      <c r="R5" s="39"/>
      <c r="S5" s="38" t="n">
        <f aca="false">S17-(S6+SUMIF($D19:$D24,0,S19:S24))</f>
        <v>0</v>
      </c>
      <c r="T5" s="35"/>
      <c r="U5" s="35"/>
      <c r="V5" s="35"/>
      <c r="W5" s="35"/>
      <c r="X5" s="38" t="n">
        <f aca="false">X17-(X6+SUMIF($D19:$D24,0,X19:X24))</f>
        <v>0</v>
      </c>
      <c r="Y5" s="35"/>
      <c r="Z5" s="38" t="n">
        <f aca="false">Z17-(Z6+SUMIF($D19:$D24,0,Z19:Z24))</f>
        <v>0</v>
      </c>
      <c r="AA5" s="35"/>
      <c r="AB5" s="35"/>
      <c r="AC5" s="35"/>
      <c r="AD5" s="38" t="n">
        <f aca="false">AD17-(AD6+SUMIF($D19:$D24,0,AD19:AD24))</f>
        <v>0</v>
      </c>
      <c r="AE5" s="38" t="n">
        <f aca="false">AE17-(AE6+SUMIF($D19:$D24,0,AE19:AE24))</f>
        <v>0</v>
      </c>
      <c r="AF5" s="38" t="n">
        <f aca="false">AF17-(AF6+SUMIF($D19:$D24,0,AF19:AF24))</f>
        <v>0</v>
      </c>
      <c r="AG5" s="35"/>
      <c r="AH5" s="35"/>
      <c r="AI5" s="38" t="n">
        <f aca="false">AI17-(AI6+SUMIF($D19:$D24,0,AI19:AI24))</f>
        <v>0</v>
      </c>
      <c r="AJ5" s="38" t="n">
        <f aca="false">AJ17-(AJ6+SUMIF($D19:$D24,0,AJ19:AJ24))</f>
        <v>0</v>
      </c>
      <c r="AK5" s="38" t="n">
        <f aca="false">AK17-(AK6+SUMIF($D19:$D24,0,AK19:AK24))</f>
        <v>0</v>
      </c>
      <c r="AL5" s="35"/>
      <c r="AM5" s="38" t="n">
        <f aca="false">AM17-(AM6+SUMIF($D19:$D24,0,AM19:AM24))</f>
        <v>4.65661287307739E-010</v>
      </c>
      <c r="AN5" s="38" t="n">
        <f aca="false">AN17-(AN6+SUMIF($D19:$D24,0,AN19:AN24))</f>
        <v>1.39698386192322E-009</v>
      </c>
      <c r="AO5" s="35"/>
      <c r="AP5" s="38" t="n">
        <f aca="false">AP17-(AP6+SUMIF($D19:$D24,0,AP19:AP24))</f>
        <v>0</v>
      </c>
      <c r="AQ5" s="38" t="n">
        <f aca="false">AQ17-(AQ6+SUMIF($D19:$D24,0,AQ19:AQ24))</f>
        <v>0</v>
      </c>
      <c r="AR5" s="35"/>
      <c r="AS5" s="35"/>
      <c r="AT5" s="38" t="n">
        <f aca="false">AT17-(AT6+SUMIF($D19:$D24,0,AT19:AT24))</f>
        <v>0</v>
      </c>
      <c r="AU5" s="38" t="n">
        <f aca="false">AU17-(AU6+SUMIF($D19:$D24,0,AU19:AU24))</f>
        <v>0</v>
      </c>
      <c r="AV5" s="38" t="n">
        <f aca="false">AV17-(AV6+SUMIF($D19:$D24,0,AV19:AV24))</f>
        <v>0</v>
      </c>
      <c r="AW5" s="38" t="n">
        <f aca="false">AW17-(AW6+SUMIF($D19:$D24,0,AW19:AW24))</f>
        <v>0</v>
      </c>
      <c r="AX5" s="35"/>
      <c r="AY5" s="38" t="n">
        <f aca="false">AY17-(AY6+SUMIF($D19:$D24,0,AY19:AY24))</f>
        <v>0</v>
      </c>
      <c r="AZ5" s="38" t="n">
        <f aca="false">AZ17-(AZ6+SUMIF($D19:$D24,0,AZ19:AZ24))</f>
        <v>0</v>
      </c>
      <c r="BA5" s="38" t="n">
        <f aca="false">BA17-(BA6+SUMIF($D19:$D24,0,BA19:BA24))</f>
        <v>0</v>
      </c>
      <c r="BB5" s="38" t="n">
        <f aca="false">BB17-(BB6+SUMIF($D19:$D24,0,BB19:BB24))</f>
        <v>0</v>
      </c>
      <c r="BC5" s="38" t="n">
        <f aca="false">BC17-(BC6+SUMIF($D19:$D24,0,BC19:BC24))</f>
        <v>0</v>
      </c>
      <c r="BD5" s="38" t="n">
        <f aca="false">BD17-(BD6+SUMIF($D19:$D24,0,BD19:BD24))</f>
        <v>0</v>
      </c>
      <c r="BE5" s="35"/>
      <c r="BF5" s="38" t="n">
        <f aca="false">BF17-(BF6+SUMIF($D19:$D24,0,BF19:BF24))</f>
        <v>0</v>
      </c>
      <c r="BG5" s="38"/>
      <c r="BH5" s="38" t="n">
        <f aca="false">BH17-(BH6+SUMIF($D19:$D24,0,BH19:BH24))</f>
        <v>0</v>
      </c>
      <c r="BI5" s="38" t="n">
        <f aca="false">BI17-(BI6+SUMIF($D19:$D24,0,BI19:BI24))</f>
        <v>0</v>
      </c>
      <c r="BJ5" s="35"/>
      <c r="BK5" s="38" t="n">
        <f aca="false">BK17-(BK6+SUMIF($D19:$D24,0,BK19:BK24))</f>
        <v>0</v>
      </c>
      <c r="BL5" s="38" t="n">
        <f aca="false">BL17-(BL6+SUMIF($D19:$D24,0,BL19:BL24))</f>
        <v>0</v>
      </c>
      <c r="BM5" s="35"/>
      <c r="BN5" s="38" t="n">
        <f aca="false">BN17-(BN6+SUMIF($D19:$D24,0,BN19:BN24))</f>
        <v>29870400</v>
      </c>
      <c r="BO5" s="38" t="n">
        <f aca="false">BO17-(BO6+SUMIF($D19:$D24,0,BO19:BO24))</f>
        <v>28753832.1692861</v>
      </c>
      <c r="BP5" s="35"/>
      <c r="BQ5" s="38" t="n">
        <f aca="false">BQ17-(BQ6+SUMIF($D19:$D24,0,BQ19:BQ24))</f>
        <v>0</v>
      </c>
      <c r="BR5" s="38" t="n">
        <f aca="false">BR17-(BR6+SUMIF($D19:$D24,0,BR19:BR24))</f>
        <v>0</v>
      </c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</row>
    <row r="6" customFormat="false" ht="12.75" hidden="false" customHeight="false" outlineLevel="0" collapsed="false">
      <c r="A6" s="19"/>
      <c r="B6" s="25"/>
      <c r="C6" s="25"/>
      <c r="D6" s="25"/>
      <c r="E6" s="25"/>
      <c r="F6" s="25"/>
      <c r="G6" s="25"/>
      <c r="H6" s="19"/>
      <c r="I6" s="19"/>
      <c r="J6" s="19"/>
      <c r="K6" s="19"/>
      <c r="L6" s="22"/>
      <c r="M6" s="40" t="n">
        <f aca="false">SUM(M8:M10)</f>
        <v>106680</v>
      </c>
      <c r="N6" s="19"/>
      <c r="O6" s="22"/>
      <c r="P6" s="40" t="n">
        <f aca="false">SUM(P8:P10)</f>
        <v>106680</v>
      </c>
      <c r="Q6" s="19"/>
      <c r="R6" s="22"/>
      <c r="S6" s="40" t="n">
        <f aca="false">SUM(S8:S10)</f>
        <v>106680</v>
      </c>
      <c r="T6" s="19"/>
      <c r="U6" s="19"/>
      <c r="V6" s="19"/>
      <c r="W6" s="19"/>
      <c r="X6" s="40" t="n">
        <f aca="false">SUM(X8:X10)</f>
        <v>102692.25774745</v>
      </c>
      <c r="Y6" s="41"/>
      <c r="Z6" s="40" t="n">
        <f aca="false">SUM(Z8:Z10)</f>
        <v>102692.25774745</v>
      </c>
      <c r="AA6" s="19"/>
      <c r="AB6" s="19"/>
      <c r="AC6" s="42" t="n">
        <f aca="false">+AE6/AD6*-1</f>
        <v>280</v>
      </c>
      <c r="AD6" s="40" t="n">
        <f aca="false">SUM(AD8:AD10)</f>
        <v>106680</v>
      </c>
      <c r="AE6" s="43" t="n">
        <f aca="false">SUM(AE8:AE10)</f>
        <v>-29870400</v>
      </c>
      <c r="AF6" s="43" t="n">
        <f aca="false">SUM(AF8:AF10)</f>
        <v>-28753832.1692861</v>
      </c>
      <c r="AG6" s="19"/>
      <c r="AH6" s="42" t="n">
        <f aca="false">+AJ6/AI6</f>
        <v>281.1</v>
      </c>
      <c r="AI6" s="40" t="n">
        <f aca="false">SUM(AI8:AI10)</f>
        <v>106680</v>
      </c>
      <c r="AJ6" s="43" t="n">
        <f aca="false">SUM(AJ8:AJ10)</f>
        <v>29987748</v>
      </c>
      <c r="AK6" s="43" t="n">
        <f aca="false">SUM(AK8:AK10)</f>
        <v>28866793.6528083</v>
      </c>
      <c r="AL6" s="19"/>
      <c r="AM6" s="44" t="n">
        <f aca="false">SUM(AM8:AM10)</f>
        <v>117348</v>
      </c>
      <c r="AN6" s="44" t="n">
        <f aca="false">SUM(AN8:AN10)</f>
        <v>112961.483522195</v>
      </c>
      <c r="AO6" s="19"/>
      <c r="AP6" s="44" t="n">
        <f aca="false">SUM(AP8:AP10)</f>
        <v>-29870400</v>
      </c>
      <c r="AQ6" s="44" t="n">
        <f aca="false">SUM(AQ8:AQ10)</f>
        <v>-28753832.1692861</v>
      </c>
      <c r="AR6" s="19"/>
      <c r="AS6" s="19"/>
      <c r="AT6" s="40" t="n">
        <f aca="false">SUM(AT8:AT10)</f>
        <v>106680</v>
      </c>
      <c r="AU6" s="45" t="n">
        <f aca="false">SUM(AU8:AU10)</f>
        <v>0</v>
      </c>
      <c r="AV6" s="45" t="n">
        <f aca="false">SUM(AV8:AV10)</f>
        <v>0</v>
      </c>
      <c r="AW6" s="46" t="n">
        <f aca="false">SUM(AW8:AW10)</f>
        <v>0</v>
      </c>
      <c r="AX6" s="19"/>
      <c r="AY6" s="45" t="n">
        <f aca="false">SUM(AY8:AY10)</f>
        <v>-29870400</v>
      </c>
      <c r="AZ6" s="45" t="n">
        <f aca="false">SUM(AZ8:AZ10)</f>
        <v>0</v>
      </c>
      <c r="BA6" s="45" t="n">
        <f aca="false">SUM(BA8:BA10)</f>
        <v>0</v>
      </c>
      <c r="BB6" s="45" t="n">
        <f aca="false">SUM(BB8:BB10)</f>
        <v>-29870400</v>
      </c>
      <c r="BC6" s="45" t="n">
        <f aca="false">SUM(BC8:BC10)</f>
        <v>-113507.52</v>
      </c>
      <c r="BD6" s="46" t="n">
        <f aca="false">SUM(BD8:BD10)</f>
        <v>-109264.562243287</v>
      </c>
      <c r="BE6" s="19"/>
      <c r="BF6" s="40" t="n">
        <f aca="false">SUM(BF8:BF10)</f>
        <v>0</v>
      </c>
      <c r="BG6" s="19"/>
      <c r="BH6" s="45" t="n">
        <f aca="false">SUM(BH8:BH10)</f>
        <v>0</v>
      </c>
      <c r="BI6" s="46" t="n">
        <f aca="false">SUM(BI8:BI10)</f>
        <v>0</v>
      </c>
      <c r="BJ6" s="19"/>
      <c r="BK6" s="44" t="n">
        <f aca="false">SUM(BK8:BK10)</f>
        <v>-113507.52</v>
      </c>
      <c r="BL6" s="44" t="n">
        <f aca="false">SUM(BL8:BL10)</f>
        <v>-109264.562243287</v>
      </c>
      <c r="BM6" s="23"/>
      <c r="BN6" s="44" t="n">
        <f aca="false">SUM(BN8:BN10)</f>
        <v>-29866559.52</v>
      </c>
      <c r="BO6" s="44" t="n">
        <f aca="false">SUM(BO8:BO10)</f>
        <v>-28750135.2480072</v>
      </c>
      <c r="BP6" s="19"/>
      <c r="BQ6" s="47" t="n">
        <f aca="false">SUM(BQ8:BQ10)</f>
        <v>1666.15184381799</v>
      </c>
      <c r="BR6" s="48" t="n">
        <f aca="false">SUM(BR8:BR10)</f>
        <v>1603.87040299766</v>
      </c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false" outlineLevel="0" collapsed="false">
      <c r="A7" s="19"/>
      <c r="B7" s="25"/>
      <c r="C7" s="25"/>
      <c r="D7" s="25"/>
      <c r="E7" s="25"/>
      <c r="F7" s="25"/>
      <c r="G7" s="25"/>
      <c r="H7" s="19"/>
      <c r="I7" s="19"/>
      <c r="J7" s="19"/>
      <c r="K7" s="19"/>
      <c r="L7" s="22"/>
      <c r="M7" s="40"/>
      <c r="N7" s="19"/>
      <c r="O7" s="22"/>
      <c r="P7" s="40"/>
      <c r="Q7" s="19"/>
      <c r="R7" s="22"/>
      <c r="S7" s="40"/>
      <c r="T7" s="19"/>
      <c r="U7" s="19"/>
      <c r="V7" s="19"/>
      <c r="W7" s="19"/>
      <c r="X7" s="40"/>
      <c r="Y7" s="41"/>
      <c r="Z7" s="40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49"/>
      <c r="AN7" s="49"/>
      <c r="AO7" s="19"/>
      <c r="AP7" s="50"/>
      <c r="AQ7" s="50"/>
      <c r="AR7" s="19"/>
      <c r="AS7" s="19"/>
      <c r="AT7" s="19"/>
      <c r="AU7" s="19"/>
      <c r="AV7" s="19"/>
      <c r="AW7" s="23"/>
      <c r="AX7" s="19"/>
      <c r="AY7" s="19"/>
      <c r="AZ7" s="19"/>
      <c r="BA7" s="19"/>
      <c r="BB7" s="19"/>
      <c r="BC7" s="19"/>
      <c r="BD7" s="23"/>
      <c r="BE7" s="19"/>
      <c r="BF7" s="19"/>
      <c r="BG7" s="19"/>
      <c r="BH7" s="19"/>
      <c r="BI7" s="23"/>
      <c r="BJ7" s="19"/>
      <c r="BK7" s="49"/>
      <c r="BL7" s="49"/>
      <c r="BM7" s="23"/>
      <c r="BN7" s="49"/>
      <c r="BO7" s="49"/>
      <c r="BP7" s="19"/>
      <c r="BQ7" s="51"/>
      <c r="BR7" s="51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B8" s="52" t="n">
        <v>2000</v>
      </c>
      <c r="M8" s="40" t="n">
        <f aca="false">SUMIF($F$19:$F$24,$B8,M$19:M$24)</f>
        <v>0</v>
      </c>
      <c r="P8" s="40" t="n">
        <f aca="false">SUMIF($F$19:$F$24,$B8,P$19:P$24)</f>
        <v>0</v>
      </c>
      <c r="R8" s="52"/>
      <c r="S8" s="40" t="n">
        <f aca="false">SUMIF($F$19:$F$24,$B8,S$19:S$24)</f>
        <v>0</v>
      </c>
      <c r="X8" s="40" t="n">
        <f aca="false">SUMIF($F$19:$F$24,$B8,X$19:X$24)</f>
        <v>0</v>
      </c>
      <c r="Y8" s="53"/>
      <c r="Z8" s="40" t="n">
        <f aca="false">SUMIF($F$19:$F$24,$B8,Z$19:Z$24)</f>
        <v>0</v>
      </c>
      <c r="AC8" s="42" t="n">
        <f aca="false">IF(AF8=0,0,+AE8/AD8*-1)</f>
        <v>0</v>
      </c>
      <c r="AD8" s="40" t="n">
        <f aca="false">SUMIF($F$19:$F$24,$B8,AD$19:AD$24)</f>
        <v>0</v>
      </c>
      <c r="AE8" s="45" t="n">
        <f aca="false">SUMIF($F$19:$F$24,$B8,AE$19:AE$24)</f>
        <v>0</v>
      </c>
      <c r="AF8" s="45" t="n">
        <f aca="false">SUMIF($F$19:$F$24,$B8,AF$19:AF$24)</f>
        <v>0</v>
      </c>
      <c r="AH8" s="42" t="n">
        <f aca="false">IF(AK8=0,0,+AJ8/AI8)</f>
        <v>0</v>
      </c>
      <c r="AI8" s="40" t="n">
        <f aca="false">SUMIF($F$19:$F$24,$B8,AI$19:AI$24)</f>
        <v>0</v>
      </c>
      <c r="AJ8" s="45" t="n">
        <f aca="false">SUMIF($F$19:$F$24,$B8,AJ$19:AJ$24)</f>
        <v>0</v>
      </c>
      <c r="AK8" s="45" t="n">
        <f aca="false">SUMIF($F$19:$F$24,$B8,AK$19:AK$24)</f>
        <v>0</v>
      </c>
      <c r="AM8" s="44" t="n">
        <f aca="false">SUM(AJ8+AE8)</f>
        <v>0</v>
      </c>
      <c r="AN8" s="44" t="n">
        <f aca="false">SUM(AK8+AF8)</f>
        <v>0</v>
      </c>
      <c r="AP8" s="44" t="n">
        <f aca="false">AE8</f>
        <v>0</v>
      </c>
      <c r="AQ8" s="44" t="n">
        <f aca="false">AF8</f>
        <v>0</v>
      </c>
      <c r="AT8" s="40" t="n">
        <f aca="false">SUMIF($F$19:$F$24,$B8,AT$19:AT$24)</f>
        <v>0</v>
      </c>
      <c r="AU8" s="45" t="n">
        <f aca="false">SUMIF($F$19:$F$24,$B8,AU$19:AU$24)</f>
        <v>0</v>
      </c>
      <c r="AV8" s="45" t="n">
        <f aca="false">SUMIF($F$19:$F$24,$B8,AV$19:AV$24)</f>
        <v>0</v>
      </c>
      <c r="AW8" s="45" t="n">
        <f aca="false">SUMIF($F$19:$F$24,$B8,AW$19:AW$24)</f>
        <v>0</v>
      </c>
      <c r="AY8" s="45" t="n">
        <f aca="false">SUMIF($F$19:$F$24,$B8,AY$19:AY$24)</f>
        <v>0</v>
      </c>
      <c r="AZ8" s="45" t="n">
        <f aca="false">SUMIF($F$19:$F$24,$B8,AZ$19:AZ$24)</f>
        <v>0</v>
      </c>
      <c r="BA8" s="45" t="n">
        <f aca="false">SUMIF($F$19:$F$24,$B8,BA$19:BA$24)</f>
        <v>0</v>
      </c>
      <c r="BB8" s="45" t="n">
        <f aca="false">SUMIF($F$19:$F$24,$B8,BB$19:BB$24)</f>
        <v>0</v>
      </c>
      <c r="BC8" s="45" t="n">
        <f aca="false">SUMIF($F$19:$F$24,$B8,BC$19:BC$24)</f>
        <v>0</v>
      </c>
      <c r="BD8" s="45" t="n">
        <f aca="false">SUMIF($F$19:$F$24,$B8,BD$19:BD$24)</f>
        <v>0</v>
      </c>
      <c r="BF8" s="40" t="n">
        <f aca="false">SUMIF($F$19:$F$24,$B8,BF$19:BF$24)</f>
        <v>0</v>
      </c>
      <c r="BH8" s="45" t="n">
        <f aca="false">SUMIF($F$19:$F$24,$B8,BH$19:BH$24)</f>
        <v>0</v>
      </c>
      <c r="BI8" s="45" t="n">
        <f aca="false">SUMIF($F$19:$F$24,$B8,BI$19:BI$24)</f>
        <v>0</v>
      </c>
      <c r="BK8" s="44" t="n">
        <f aca="false">AV8+BC8+BH8</f>
        <v>0</v>
      </c>
      <c r="BL8" s="44" t="n">
        <f aca="false">AW8+BD8+BI8</f>
        <v>0</v>
      </c>
      <c r="BN8" s="44" t="n">
        <f aca="false">+AM8+AP8+BK8</f>
        <v>0</v>
      </c>
      <c r="BO8" s="44" t="n">
        <f aca="false">+AN8+AQ8+BL8</f>
        <v>0</v>
      </c>
      <c r="BQ8" s="47" t="n">
        <f aca="false">SUMIF($F$19:$F$24,$B8,BQ$19:BQ$24)</f>
        <v>0</v>
      </c>
      <c r="BR8" s="48" t="n">
        <f aca="false">SUMIF($F$19:$F$24,$B8,BR$19:BR$24)</f>
        <v>0</v>
      </c>
    </row>
    <row r="9" customFormat="false" ht="12.75" hidden="false" customHeight="false" outlineLevel="0" collapsed="false">
      <c r="B9" s="52" t="n">
        <v>2001</v>
      </c>
      <c r="M9" s="40" t="n">
        <f aca="false">SUMIF($F$19:$F$24,$B9,M$19:M$24)</f>
        <v>106680</v>
      </c>
      <c r="P9" s="40" t="n">
        <f aca="false">SUMIF($F$19:$F$24,$B9,P$19:P$24)</f>
        <v>106680</v>
      </c>
      <c r="R9" s="52"/>
      <c r="S9" s="40" t="n">
        <f aca="false">SUMIF($F$19:$F$24,$B9,S$19:S$24)</f>
        <v>106680</v>
      </c>
      <c r="X9" s="40" t="n">
        <f aca="false">SUMIF($F$19:$F$24,$B9,X$19:X$24)</f>
        <v>102692.25774745</v>
      </c>
      <c r="Y9" s="53"/>
      <c r="Z9" s="40" t="n">
        <f aca="false">SUMIF($F$19:$F$24,$B9,Z$19:Z$24)</f>
        <v>102692.25774745</v>
      </c>
      <c r="AC9" s="42" t="n">
        <f aca="false">IF(AF9=0,0,+AE9/AD9*-1)</f>
        <v>280</v>
      </c>
      <c r="AD9" s="40" t="n">
        <f aca="false">SUMIF($F$19:$F$24,$B9,AD$19:AD$24)</f>
        <v>106680</v>
      </c>
      <c r="AE9" s="45" t="n">
        <f aca="false">SUMIF($F$19:$F$24,$B9,AE$19:AE$24)</f>
        <v>-29870400</v>
      </c>
      <c r="AF9" s="45" t="n">
        <f aca="false">SUMIF($F$19:$F$24,$B9,AF$19:AF$24)</f>
        <v>-28753832.1692861</v>
      </c>
      <c r="AH9" s="42" t="n">
        <f aca="false">IF(AK9=0,0,+AJ9/AI9)</f>
        <v>281.1</v>
      </c>
      <c r="AI9" s="40" t="n">
        <f aca="false">SUMIF($F$19:$F$24,$B9,AI$19:AI$24)</f>
        <v>106680</v>
      </c>
      <c r="AJ9" s="45" t="n">
        <f aca="false">SUMIF($F$19:$F$24,$B9,AJ$19:AJ$24)</f>
        <v>29987748</v>
      </c>
      <c r="AK9" s="45" t="n">
        <f aca="false">SUMIF($F$19:$F$24,$B9,AK$19:AK$24)</f>
        <v>28866793.6528083</v>
      </c>
      <c r="AM9" s="44" t="n">
        <f aca="false">SUM(AJ9+AE9)</f>
        <v>117348</v>
      </c>
      <c r="AN9" s="44" t="n">
        <f aca="false">SUM(AK9+AF9)</f>
        <v>112961.483522195</v>
      </c>
      <c r="AP9" s="44" t="n">
        <f aca="false">AE9</f>
        <v>-29870400</v>
      </c>
      <c r="AQ9" s="44" t="n">
        <f aca="false">AF9</f>
        <v>-28753832.1692861</v>
      </c>
      <c r="AT9" s="40" t="n">
        <f aca="false">SUMIF($F$19:$F$24,$B9,AT$19:AT$24)</f>
        <v>106680</v>
      </c>
      <c r="AU9" s="45" t="n">
        <f aca="false">SUMIF($F$19:$F$24,$B9,AU$19:AU$24)</f>
        <v>0</v>
      </c>
      <c r="AV9" s="45" t="n">
        <f aca="false">SUMIF($F$19:$F$24,$B9,AV$19:AV$24)</f>
        <v>0</v>
      </c>
      <c r="AW9" s="45" t="n">
        <f aca="false">SUMIF($F$19:$F$24,$B9,AW$19:AW$24)</f>
        <v>0</v>
      </c>
      <c r="AY9" s="45" t="n">
        <f aca="false">SUMIF($F$19:$F$24,$B9,AY$19:AY$24)</f>
        <v>-29870400</v>
      </c>
      <c r="AZ9" s="45" t="n">
        <f aca="false">SUMIF($F$19:$F$24,$B9,AZ$19:AZ$24)</f>
        <v>0</v>
      </c>
      <c r="BA9" s="45" t="n">
        <f aca="false">SUMIF($F$19:$F$24,$B9,BA$19:BA$24)</f>
        <v>0</v>
      </c>
      <c r="BB9" s="45" t="n">
        <f aca="false">SUMIF($F$19:$F$24,$B9,BB$19:BB$24)</f>
        <v>-29870400</v>
      </c>
      <c r="BC9" s="45" t="n">
        <f aca="false">SUMIF($F$19:$F$24,$B9,BC$19:BC$24)</f>
        <v>-113507.52</v>
      </c>
      <c r="BD9" s="45" t="n">
        <f aca="false">SUMIF($F$19:$F$24,$B9,BD$19:BD$24)</f>
        <v>-109264.562243287</v>
      </c>
      <c r="BF9" s="40" t="n">
        <f aca="false">SUMIF($F$19:$F$24,$B9,BF$19:BF$24)</f>
        <v>0</v>
      </c>
      <c r="BH9" s="45" t="n">
        <f aca="false">SUMIF($F$19:$F$24,$B9,BH$19:BH$24)</f>
        <v>0</v>
      </c>
      <c r="BI9" s="45" t="n">
        <f aca="false">SUMIF($F$19:$F$24,$B9,BI$19:BI$24)</f>
        <v>0</v>
      </c>
      <c r="BK9" s="44" t="n">
        <f aca="false">AV9+BC9+BH9</f>
        <v>-113507.52</v>
      </c>
      <c r="BL9" s="44" t="n">
        <f aca="false">AW9+BD9+BI9</f>
        <v>-109264.562243287</v>
      </c>
      <c r="BN9" s="44" t="n">
        <f aca="false">+AM9+AP9+BK9</f>
        <v>-29866559.52</v>
      </c>
      <c r="BO9" s="44" t="n">
        <f aca="false">+AN9+AQ9+BL9</f>
        <v>-28750135.2480072</v>
      </c>
      <c r="BQ9" s="47" t="n">
        <f aca="false">SUMIF($F$19:$F$24,$B9,BQ$19:BQ$24)</f>
        <v>1666.15184381799</v>
      </c>
      <c r="BR9" s="48" t="n">
        <f aca="false">SUMIF($F$19:$F$24,$B9,BR$19:BR$24)</f>
        <v>1603.87040299766</v>
      </c>
    </row>
    <row r="10" customFormat="false" ht="13.5" hidden="false" customHeight="false" outlineLevel="0" collapsed="false">
      <c r="B10" s="52" t="n">
        <v>2002</v>
      </c>
      <c r="M10" s="40" t="n">
        <f aca="false">SUMIF($F$19:$F$24,$B10,M$19:M$24)</f>
        <v>0</v>
      </c>
      <c r="P10" s="40" t="n">
        <f aca="false">SUMIF($F$19:$F$24,$B10,P$19:P$24)</f>
        <v>0</v>
      </c>
      <c r="R10" s="52"/>
      <c r="S10" s="40" t="n">
        <f aca="false">SUMIF($F$19:$F$24,$B10,S$19:S$24)</f>
        <v>0</v>
      </c>
      <c r="X10" s="40" t="n">
        <f aca="false">SUMIF($F$19:$F$24,$B10,X$19:X$24)</f>
        <v>0</v>
      </c>
      <c r="Y10" s="53"/>
      <c r="Z10" s="40" t="n">
        <f aca="false">SUMIF($F$19:$F$24,$B10,Z$19:Z$24)</f>
        <v>0</v>
      </c>
      <c r="AC10" s="42" t="n">
        <f aca="false">IF(AF10=0,0,+AE10/AD10*-1)</f>
        <v>0</v>
      </c>
      <c r="AD10" s="40" t="n">
        <f aca="false">SUMIF($F$19:$F$24,$B10,AD$19:AD$24)</f>
        <v>0</v>
      </c>
      <c r="AE10" s="45" t="n">
        <f aca="false">SUMIF($F$19:$F$24,$B10,AE$19:AE$24)</f>
        <v>0</v>
      </c>
      <c r="AF10" s="45" t="n">
        <f aca="false">SUMIF($F$19:$F$24,$B10,AF$19:AF$24)</f>
        <v>0</v>
      </c>
      <c r="AH10" s="42" t="n">
        <f aca="false">IF(AK10=0,0,+AJ10/AI10)</f>
        <v>0</v>
      </c>
      <c r="AI10" s="40" t="n">
        <f aca="false">SUMIF($F$19:$F$24,$B10,AI$19:AI$24)</f>
        <v>0</v>
      </c>
      <c r="AJ10" s="45" t="n">
        <f aca="false">SUMIF($F$19:$F$24,$B10,AJ$19:AJ$24)</f>
        <v>0</v>
      </c>
      <c r="AK10" s="45" t="n">
        <f aca="false">SUMIF($F$19:$F$24,$B10,AK$19:AK$24)</f>
        <v>0</v>
      </c>
      <c r="AM10" s="44" t="n">
        <f aca="false">SUM(AJ10+AE10)</f>
        <v>0</v>
      </c>
      <c r="AN10" s="44" t="n">
        <f aca="false">SUM(AK10+AF10)</f>
        <v>0</v>
      </c>
      <c r="AP10" s="44" t="n">
        <f aca="false">AE10</f>
        <v>0</v>
      </c>
      <c r="AQ10" s="44" t="n">
        <f aca="false">AF10</f>
        <v>0</v>
      </c>
      <c r="AT10" s="40" t="n">
        <f aca="false">SUMIF($F$19:$F$24,$B10,AT$19:AT$24)</f>
        <v>0</v>
      </c>
      <c r="AU10" s="45" t="n">
        <f aca="false">SUMIF($F$19:$F$24,$B10,AU$19:AU$24)</f>
        <v>0</v>
      </c>
      <c r="AV10" s="45" t="n">
        <f aca="false">SUMIF($F$19:$F$24,$B10,AV$19:AV$24)</f>
        <v>0</v>
      </c>
      <c r="AW10" s="45" t="n">
        <f aca="false">SUMIF($F$19:$F$24,$B10,AW$19:AW$24)</f>
        <v>0</v>
      </c>
      <c r="AY10" s="45" t="n">
        <f aca="false">SUMIF($F$19:$F$24,$B10,AY$19:AY$24)</f>
        <v>0</v>
      </c>
      <c r="AZ10" s="45" t="n">
        <f aca="false">SUMIF($F$19:$F$24,$B10,AZ$19:AZ$24)</f>
        <v>0</v>
      </c>
      <c r="BA10" s="45" t="n">
        <f aca="false">SUMIF($F$19:$F$24,$B10,BA$19:BA$24)</f>
        <v>0</v>
      </c>
      <c r="BB10" s="45" t="n">
        <f aca="false">SUMIF($F$19:$F$24,$B10,BB$19:BB$24)</f>
        <v>0</v>
      </c>
      <c r="BC10" s="45" t="n">
        <f aca="false">SUMIF($F$19:$F$24,$B10,BC$19:BC$24)</f>
        <v>0</v>
      </c>
      <c r="BD10" s="45" t="n">
        <f aca="false">SUMIF($F$19:$F$24,$B10,BD$19:BD$24)</f>
        <v>0</v>
      </c>
      <c r="BF10" s="40" t="n">
        <f aca="false">SUMIF($F$19:$F$24,$B10,BF$19:BF$24)</f>
        <v>0</v>
      </c>
      <c r="BH10" s="45" t="n">
        <f aca="false">SUMIF($F$19:$F$24,$B10,BH$19:BH$24)</f>
        <v>0</v>
      </c>
      <c r="BI10" s="45" t="n">
        <f aca="false">SUMIF($F$19:$F$24,$B10,BI$19:BI$24)</f>
        <v>0</v>
      </c>
      <c r="BK10" s="44" t="n">
        <f aca="false">AV10+BC10+BH10</f>
        <v>0</v>
      </c>
      <c r="BL10" s="44" t="n">
        <f aca="false">AW10+BD10+BI10</f>
        <v>0</v>
      </c>
      <c r="BN10" s="44" t="n">
        <f aca="false">+AM10+AP10+BK10</f>
        <v>0</v>
      </c>
      <c r="BO10" s="44" t="n">
        <f aca="false">+AN10+AQ10+BL10</f>
        <v>0</v>
      </c>
      <c r="BQ10" s="47" t="n">
        <f aca="false">SUMIF($F$19:$F$24,$B10,BQ$19:BQ$24)</f>
        <v>0</v>
      </c>
      <c r="BR10" s="48" t="n">
        <f aca="false">SUMIF($F$19:$F$24,$B10,BR$19:BR$24)</f>
        <v>0</v>
      </c>
    </row>
    <row r="11" customFormat="false" ht="14.25" hidden="false" customHeight="false" outlineLevel="0" collapsed="false">
      <c r="A11" s="54"/>
      <c r="B11" s="55" t="s">
        <v>48</v>
      </c>
      <c r="M11" s="18"/>
      <c r="O11" s="2"/>
      <c r="P11" s="18"/>
      <c r="R11" s="2"/>
      <c r="S11" s="18"/>
      <c r="AS11" s="56" t="s">
        <v>49</v>
      </c>
      <c r="AY11" s="56"/>
      <c r="BF11" s="56"/>
      <c r="BK11" s="7"/>
      <c r="BL11" s="7"/>
      <c r="BN11" s="7"/>
      <c r="BO11" s="7"/>
    </row>
    <row r="12" customFormat="false" ht="14.25" hidden="false" customHeight="false" outlineLevel="0" collapsed="false">
      <c r="A12" s="57"/>
      <c r="B12" s="58" t="n">
        <f aca="false">Curves!B2</f>
        <v>37073</v>
      </c>
      <c r="C12" s="59"/>
      <c r="L12" s="18" t="s">
        <v>50</v>
      </c>
      <c r="M12" s="18"/>
      <c r="O12" s="18" t="s">
        <v>51</v>
      </c>
      <c r="P12" s="18"/>
      <c r="R12" s="18" t="s">
        <v>52</v>
      </c>
      <c r="S12" s="18"/>
      <c r="X12" s="60" t="s">
        <v>53</v>
      </c>
      <c r="Z12" s="18" t="s">
        <v>54</v>
      </c>
      <c r="AC12" s="12" t="s">
        <v>55</v>
      </c>
      <c r="AD12" s="12"/>
      <c r="AE12" s="12"/>
      <c r="AF12" s="12"/>
      <c r="AH12" s="12" t="s">
        <v>56</v>
      </c>
      <c r="AI12" s="12"/>
      <c r="AJ12" s="12"/>
      <c r="AK12" s="12"/>
      <c r="AS12" s="61"/>
      <c r="AT12" s="61"/>
      <c r="AU12" s="61"/>
      <c r="AV12" s="61"/>
      <c r="AW12" s="62"/>
      <c r="AY12" s="63" t="s">
        <v>24</v>
      </c>
      <c r="AZ12" s="63"/>
      <c r="BA12" s="63"/>
      <c r="BB12" s="63"/>
      <c r="BC12" s="63"/>
      <c r="BD12" s="63"/>
      <c r="BF12" s="64"/>
      <c r="BG12" s="65"/>
      <c r="BH12" s="65"/>
      <c r="BI12" s="66"/>
      <c r="BK12" s="7"/>
      <c r="BL12" s="7"/>
      <c r="BN12" s="7"/>
      <c r="BO12" s="7"/>
    </row>
    <row r="13" customFormat="false" ht="13.5" hidden="false" customHeight="false" outlineLevel="0" collapsed="false">
      <c r="D13" s="3" t="s">
        <v>57</v>
      </c>
      <c r="G13" s="19" t="s">
        <v>58</v>
      </c>
      <c r="H13" s="19" t="s">
        <v>59</v>
      </c>
      <c r="I13" s="19" t="s">
        <v>60</v>
      </c>
      <c r="M13" s="22" t="s">
        <v>61</v>
      </c>
      <c r="N13" s="18"/>
      <c r="P13" s="22" t="s">
        <v>61</v>
      </c>
      <c r="S13" s="22" t="s">
        <v>61</v>
      </c>
      <c r="V13" s="19" t="s">
        <v>62</v>
      </c>
      <c r="X13" s="67" t="s">
        <v>61</v>
      </c>
      <c r="Z13" s="22" t="s">
        <v>61</v>
      </c>
      <c r="AB13" s="19"/>
      <c r="AC13" s="19" t="s">
        <v>28</v>
      </c>
      <c r="AD13" s="68" t="s">
        <v>29</v>
      </c>
      <c r="AE13" s="68"/>
      <c r="AF13" s="68"/>
      <c r="AG13" s="19"/>
      <c r="AH13" s="19" t="s">
        <v>63</v>
      </c>
      <c r="AI13" s="19" t="s">
        <v>29</v>
      </c>
      <c r="AJ13" s="19"/>
      <c r="AK13" s="19"/>
      <c r="AL13" s="19"/>
      <c r="AM13" s="20" t="s">
        <v>30</v>
      </c>
      <c r="AN13" s="20"/>
      <c r="AO13" s="19"/>
      <c r="AP13" s="21" t="s">
        <v>31</v>
      </c>
      <c r="AQ13" s="21"/>
      <c r="AS13" s="69" t="s">
        <v>23</v>
      </c>
      <c r="AT13" s="69"/>
      <c r="AU13" s="69"/>
      <c r="AV13" s="69"/>
      <c r="AW13" s="69"/>
      <c r="AY13" s="70" t="s">
        <v>55</v>
      </c>
      <c r="AZ13" s="15"/>
      <c r="BA13" s="15"/>
      <c r="BB13" s="15" t="s">
        <v>64</v>
      </c>
      <c r="BC13" s="62"/>
      <c r="BD13" s="71"/>
      <c r="BF13" s="72" t="s">
        <v>65</v>
      </c>
      <c r="BG13" s="72"/>
      <c r="BH13" s="72"/>
      <c r="BI13" s="72"/>
      <c r="BJ13" s="19"/>
      <c r="BK13" s="20" t="s">
        <v>40</v>
      </c>
      <c r="BL13" s="20"/>
      <c r="BM13" s="73"/>
      <c r="BN13" s="20" t="s">
        <v>41</v>
      </c>
      <c r="BO13" s="20"/>
      <c r="BQ13" s="20" t="s">
        <v>41</v>
      </c>
      <c r="BR13" s="20"/>
    </row>
    <row r="14" customFormat="false" ht="12.75" hidden="false" customHeight="false" outlineLevel="0" collapsed="false">
      <c r="A14" s="19"/>
      <c r="B14" s="25" t="s">
        <v>66</v>
      </c>
      <c r="C14" s="25" t="s">
        <v>67</v>
      </c>
      <c r="D14" s="25" t="s">
        <v>68</v>
      </c>
      <c r="E14" s="25" t="s">
        <v>69</v>
      </c>
      <c r="F14" s="25" t="s">
        <v>69</v>
      </c>
      <c r="G14" s="19" t="s">
        <v>70</v>
      </c>
      <c r="H14" s="19" t="s">
        <v>71</v>
      </c>
      <c r="I14" s="19" t="s">
        <v>72</v>
      </c>
      <c r="J14" s="19" t="s">
        <v>73</v>
      </c>
      <c r="K14" s="19"/>
      <c r="L14" s="22" t="s">
        <v>74</v>
      </c>
      <c r="M14" s="22" t="s">
        <v>29</v>
      </c>
      <c r="N14" s="22"/>
      <c r="O14" s="22" t="s">
        <v>74</v>
      </c>
      <c r="P14" s="22" t="s">
        <v>29</v>
      </c>
      <c r="Q14" s="19"/>
      <c r="R14" s="22" t="s">
        <v>74</v>
      </c>
      <c r="S14" s="22" t="s">
        <v>29</v>
      </c>
      <c r="T14" s="19"/>
      <c r="U14" s="19" t="s">
        <v>75</v>
      </c>
      <c r="V14" s="19" t="s">
        <v>76</v>
      </c>
      <c r="W14" s="19"/>
      <c r="X14" s="67" t="s">
        <v>29</v>
      </c>
      <c r="Y14" s="19"/>
      <c r="Z14" s="22" t="s">
        <v>29</v>
      </c>
      <c r="AA14" s="19"/>
      <c r="AB14" s="19"/>
      <c r="AC14" s="19" t="s">
        <v>42</v>
      </c>
      <c r="AD14" s="22" t="s">
        <v>32</v>
      </c>
      <c r="AE14" s="19" t="s">
        <v>34</v>
      </c>
      <c r="AF14" s="19" t="s">
        <v>34</v>
      </c>
      <c r="AG14" s="19"/>
      <c r="AH14" s="19" t="s">
        <v>42</v>
      </c>
      <c r="AI14" s="22" t="s">
        <v>32</v>
      </c>
      <c r="AJ14" s="19" t="s">
        <v>34</v>
      </c>
      <c r="AK14" s="19" t="s">
        <v>34</v>
      </c>
      <c r="AL14" s="19"/>
      <c r="AM14" s="26" t="s">
        <v>34</v>
      </c>
      <c r="AN14" s="26" t="s">
        <v>43</v>
      </c>
      <c r="AO14" s="19"/>
      <c r="AP14" s="27" t="s">
        <v>34</v>
      </c>
      <c r="AQ14" s="27" t="s">
        <v>43</v>
      </c>
      <c r="AR14" s="19"/>
      <c r="AS14" s="74" t="s">
        <v>28</v>
      </c>
      <c r="AT14" s="75" t="s">
        <v>32</v>
      </c>
      <c r="AU14" s="76" t="s">
        <v>33</v>
      </c>
      <c r="AV14" s="76" t="s">
        <v>77</v>
      </c>
      <c r="AW14" s="77" t="s">
        <v>77</v>
      </c>
      <c r="AX14" s="19"/>
      <c r="AY14" s="70" t="s">
        <v>42</v>
      </c>
      <c r="AZ14" s="15"/>
      <c r="BA14" s="15"/>
      <c r="BB14" s="15" t="s">
        <v>38</v>
      </c>
      <c r="BC14" s="15" t="s">
        <v>77</v>
      </c>
      <c r="BD14" s="78" t="s">
        <v>77</v>
      </c>
      <c r="BE14" s="19"/>
      <c r="BF14" s="79" t="s">
        <v>78</v>
      </c>
      <c r="BG14" s="80"/>
      <c r="BH14" s="80" t="s">
        <v>77</v>
      </c>
      <c r="BI14" s="81" t="s">
        <v>77</v>
      </c>
      <c r="BJ14" s="19"/>
      <c r="BK14" s="26" t="s">
        <v>34</v>
      </c>
      <c r="BL14" s="26" t="s">
        <v>43</v>
      </c>
      <c r="BM14" s="23"/>
      <c r="BN14" s="26" t="s">
        <v>34</v>
      </c>
      <c r="BO14" s="26" t="s">
        <v>43</v>
      </c>
      <c r="BP14" s="19"/>
      <c r="BQ14" s="30" t="s">
        <v>34</v>
      </c>
      <c r="BR14" s="30" t="s">
        <v>43</v>
      </c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9"/>
      <c r="B15" s="25"/>
      <c r="C15" s="25"/>
      <c r="D15" s="25"/>
      <c r="E15" s="25"/>
      <c r="F15" s="25"/>
      <c r="G15" s="25"/>
      <c r="H15" s="19"/>
      <c r="I15" s="19"/>
      <c r="J15" s="19"/>
      <c r="K15" s="19"/>
      <c r="L15" s="28" t="n">
        <v>1</v>
      </c>
      <c r="M15" s="22"/>
      <c r="N15" s="82"/>
      <c r="O15" s="28" t="n">
        <v>1</v>
      </c>
      <c r="P15" s="22"/>
      <c r="Q15" s="19"/>
      <c r="R15" s="28" t="n">
        <v>1</v>
      </c>
      <c r="S15" s="22"/>
      <c r="T15" s="19"/>
      <c r="U15" s="19"/>
      <c r="V15" s="19"/>
      <c r="W15" s="19"/>
      <c r="X15" s="83" t="n">
        <v>1</v>
      </c>
      <c r="Y15" s="19"/>
      <c r="Z15" s="84" t="n">
        <f aca="false">R15</f>
        <v>1</v>
      </c>
      <c r="AA15" s="19"/>
      <c r="AB15" s="19"/>
      <c r="AC15" s="85" t="n">
        <v>280</v>
      </c>
      <c r="AD15" s="31" t="n">
        <v>1</v>
      </c>
      <c r="AE15" s="29" t="s">
        <v>44</v>
      </c>
      <c r="AF15" s="29" t="s">
        <v>46</v>
      </c>
      <c r="AG15" s="29"/>
      <c r="AH15" s="19"/>
      <c r="AI15" s="31" t="n">
        <v>1</v>
      </c>
      <c r="AJ15" s="29" t="s">
        <v>44</v>
      </c>
      <c r="AK15" s="29" t="s">
        <v>46</v>
      </c>
      <c r="AL15" s="19"/>
      <c r="AM15" s="26" t="s">
        <v>44</v>
      </c>
      <c r="AN15" s="26" t="s">
        <v>46</v>
      </c>
      <c r="AO15" s="19"/>
      <c r="AP15" s="27" t="s">
        <v>44</v>
      </c>
      <c r="AQ15" s="27" t="s">
        <v>46</v>
      </c>
      <c r="AR15" s="19"/>
      <c r="AS15" s="74" t="s">
        <v>42</v>
      </c>
      <c r="AT15" s="86" t="n">
        <f aca="false">AI15</f>
        <v>1</v>
      </c>
      <c r="AU15" s="87" t="s">
        <v>44</v>
      </c>
      <c r="AV15" s="86" t="n">
        <v>0.0365</v>
      </c>
      <c r="AW15" s="88" t="s">
        <v>46</v>
      </c>
      <c r="AX15" s="19"/>
      <c r="AY15" s="89" t="s">
        <v>44</v>
      </c>
      <c r="AZ15" s="14" t="s">
        <v>44</v>
      </c>
      <c r="BA15" s="14" t="s">
        <v>44</v>
      </c>
      <c r="BB15" s="14" t="s">
        <v>44</v>
      </c>
      <c r="BC15" s="90" t="n">
        <v>0.0038</v>
      </c>
      <c r="BD15" s="91" t="s">
        <v>46</v>
      </c>
      <c r="BE15" s="19"/>
      <c r="BF15" s="92"/>
      <c r="BG15" s="80"/>
      <c r="BH15" s="93" t="n">
        <v>0</v>
      </c>
      <c r="BI15" s="94" t="s">
        <v>46</v>
      </c>
      <c r="BJ15" s="19"/>
      <c r="BK15" s="26" t="s">
        <v>44</v>
      </c>
      <c r="BL15" s="26" t="s">
        <v>46</v>
      </c>
      <c r="BM15" s="23"/>
      <c r="BN15" s="26" t="s">
        <v>44</v>
      </c>
      <c r="BO15" s="26" t="s">
        <v>46</v>
      </c>
      <c r="BP15" s="19"/>
      <c r="BQ15" s="30" t="s">
        <v>44</v>
      </c>
      <c r="BR15" s="30" t="s">
        <v>46</v>
      </c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19"/>
      <c r="B16" s="25"/>
      <c r="C16" s="25"/>
      <c r="D16" s="25"/>
      <c r="E16" s="25"/>
      <c r="F16" s="25"/>
      <c r="G16" s="25"/>
      <c r="H16" s="19"/>
      <c r="I16" s="19"/>
      <c r="J16" s="19"/>
      <c r="K16" s="19"/>
      <c r="L16" s="22"/>
      <c r="M16" s="22"/>
      <c r="N16" s="22"/>
      <c r="O16" s="22"/>
      <c r="P16" s="22"/>
      <c r="Q16" s="19"/>
      <c r="R16" s="22"/>
      <c r="S16" s="22"/>
      <c r="T16" s="19"/>
      <c r="U16" s="19"/>
      <c r="V16" s="19"/>
      <c r="W16" s="19"/>
      <c r="X16" s="67"/>
      <c r="Y16" s="19"/>
      <c r="Z16" s="22"/>
      <c r="AA16" s="19"/>
      <c r="AB16" s="19"/>
      <c r="AC16" s="19"/>
      <c r="AD16" s="19"/>
      <c r="AE16" s="19"/>
      <c r="AF16" s="19"/>
      <c r="AG16" s="19"/>
      <c r="AH16" s="95"/>
      <c r="AI16" s="19"/>
      <c r="AJ16" s="19"/>
      <c r="AK16" s="19"/>
      <c r="AL16" s="19"/>
      <c r="AM16" s="32"/>
      <c r="AN16" s="32"/>
      <c r="AO16" s="19"/>
      <c r="AP16" s="33"/>
      <c r="AQ16" s="33"/>
      <c r="AR16" s="19"/>
      <c r="AS16" s="74"/>
      <c r="AT16" s="76"/>
      <c r="AU16" s="76"/>
      <c r="AV16" s="76"/>
      <c r="AW16" s="77"/>
      <c r="AX16" s="19"/>
      <c r="AY16" s="70"/>
      <c r="AZ16" s="15"/>
      <c r="BA16" s="15"/>
      <c r="BB16" s="15"/>
      <c r="BC16" s="15"/>
      <c r="BD16" s="78"/>
      <c r="BE16" s="19"/>
      <c r="BF16" s="92"/>
      <c r="BG16" s="80"/>
      <c r="BH16" s="96"/>
      <c r="BI16" s="94"/>
      <c r="BJ16" s="19"/>
      <c r="BK16" s="32"/>
      <c r="BL16" s="32"/>
      <c r="BM16" s="23"/>
      <c r="BN16" s="32"/>
      <c r="BO16" s="32"/>
      <c r="BP16" s="19"/>
      <c r="BQ16" s="97" t="n">
        <f aca="false">Curves!B4</f>
        <v>2.305</v>
      </c>
      <c r="BR16" s="97" t="n">
        <f aca="false">BQ16</f>
        <v>2.305</v>
      </c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19"/>
      <c r="B17" s="25"/>
      <c r="C17" s="25"/>
      <c r="D17" s="25"/>
      <c r="E17" s="25"/>
      <c r="F17" s="25"/>
      <c r="G17" s="25"/>
      <c r="H17" s="19"/>
      <c r="I17" s="98"/>
      <c r="J17" s="19"/>
      <c r="K17" s="19"/>
      <c r="L17" s="98"/>
      <c r="M17" s="40" t="n">
        <f aca="false">SUM(M19:M24)</f>
        <v>106680</v>
      </c>
      <c r="N17" s="40"/>
      <c r="O17" s="98"/>
      <c r="P17" s="40" t="n">
        <f aca="false">SUM(P19:P24)</f>
        <v>106680</v>
      </c>
      <c r="Q17" s="41"/>
      <c r="R17" s="98"/>
      <c r="S17" s="40" t="n">
        <f aca="false">SUM(S19:S24)</f>
        <v>106680</v>
      </c>
      <c r="T17" s="19"/>
      <c r="U17" s="19"/>
      <c r="V17" s="19"/>
      <c r="W17" s="19"/>
      <c r="X17" s="99" t="n">
        <f aca="false">SUM(X19:X24)</f>
        <v>102692.25774745</v>
      </c>
      <c r="Y17" s="19"/>
      <c r="Z17" s="40" t="n">
        <f aca="false">SUM(Z19:Z24)</f>
        <v>102692.25774745</v>
      </c>
      <c r="AA17" s="19"/>
      <c r="AB17" s="19"/>
      <c r="AC17" s="19"/>
      <c r="AD17" s="40" t="n">
        <f aca="false">SUM(AD19:AD24)</f>
        <v>106680</v>
      </c>
      <c r="AE17" s="43" t="n">
        <f aca="false">SUM(AE19:AE24)</f>
        <v>-29870400</v>
      </c>
      <c r="AF17" s="43" t="n">
        <f aca="false">SUM(AF19:AF24)</f>
        <v>-28753832.1692861</v>
      </c>
      <c r="AG17" s="43"/>
      <c r="AH17" s="100"/>
      <c r="AI17" s="40" t="n">
        <f aca="false">SUM(AI19:AI24)</f>
        <v>106680</v>
      </c>
      <c r="AJ17" s="43" t="n">
        <f aca="false">SUM(AJ19:AJ24)</f>
        <v>29987748</v>
      </c>
      <c r="AK17" s="43" t="n">
        <f aca="false">SUM(AK19:AK24)</f>
        <v>28866793.6528083</v>
      </c>
      <c r="AL17" s="19"/>
      <c r="AM17" s="32" t="n">
        <f aca="false">SUM(AM19:AM24)</f>
        <v>117348</v>
      </c>
      <c r="AN17" s="32" t="n">
        <f aca="false">SUM(AN19:AN24)</f>
        <v>112961.483522197</v>
      </c>
      <c r="AO17" s="19"/>
      <c r="AP17" s="101" t="n">
        <f aca="false">SUM(AP19:AP24)</f>
        <v>-29870400</v>
      </c>
      <c r="AQ17" s="101" t="n">
        <f aca="false">SUM(AQ19:AQ24)</f>
        <v>-28753832.1692861</v>
      </c>
      <c r="AR17" s="19"/>
      <c r="AS17" s="74"/>
      <c r="AT17" s="102" t="n">
        <f aca="false">AI17</f>
        <v>106680</v>
      </c>
      <c r="AU17" s="103" t="n">
        <f aca="false">SUM(AU19:AU24)</f>
        <v>0</v>
      </c>
      <c r="AV17" s="103" t="n">
        <f aca="false">SUM(AV19:AV24)</f>
        <v>0</v>
      </c>
      <c r="AW17" s="104" t="n">
        <f aca="false">SUM(AW19:AW24)</f>
        <v>0</v>
      </c>
      <c r="AX17" s="19"/>
      <c r="AY17" s="105" t="n">
        <f aca="false">SUM(AY19:AY24)</f>
        <v>-29870400</v>
      </c>
      <c r="AZ17" s="106" t="n">
        <f aca="false">SUM(AZ19:AZ24)</f>
        <v>0</v>
      </c>
      <c r="BA17" s="106" t="n">
        <f aca="false">SUM(BA19:BA24)</f>
        <v>0</v>
      </c>
      <c r="BB17" s="106" t="n">
        <f aca="false">SUM(BB19:BB24)</f>
        <v>-29870400</v>
      </c>
      <c r="BC17" s="106" t="n">
        <f aca="false">SUM(BC19:BC24)</f>
        <v>-113507.52</v>
      </c>
      <c r="BD17" s="107" t="n">
        <f aca="false">SUM(BD19:BD24)</f>
        <v>-109264.562243287</v>
      </c>
      <c r="BE17" s="19"/>
      <c r="BF17" s="108" t="n">
        <f aca="false">SUM(BF19:BF24)</f>
        <v>0</v>
      </c>
      <c r="BG17" s="109"/>
      <c r="BH17" s="110" t="n">
        <f aca="false">SUM(BH19:BH24)</f>
        <v>0</v>
      </c>
      <c r="BI17" s="111" t="n">
        <f aca="false">SUM(BI19:BI24)</f>
        <v>0</v>
      </c>
      <c r="BJ17" s="19"/>
      <c r="BK17" s="32" t="n">
        <f aca="false">SUM(BK19:BK24)</f>
        <v>-113507.52</v>
      </c>
      <c r="BL17" s="32" t="n">
        <f aca="false">SUM(BL19:BL24)</f>
        <v>-109264.562243287</v>
      </c>
      <c r="BM17" s="112"/>
      <c r="BN17" s="32" t="n">
        <f aca="false">SUM(BN19:BN24)</f>
        <v>3840.48000000046</v>
      </c>
      <c r="BO17" s="32" t="n">
        <f aca="false">SUM(BO19:BO24)</f>
        <v>3696.92127890961</v>
      </c>
      <c r="BP17" s="85"/>
      <c r="BQ17" s="113" t="n">
        <f aca="false">SUM(BQ19:BQ24)</f>
        <v>1666.15184381799</v>
      </c>
      <c r="BR17" s="113" t="n">
        <f aca="false">SUM(BR19:BR24)</f>
        <v>1603.87040299766</v>
      </c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19"/>
      <c r="B18" s="25"/>
      <c r="C18" s="25"/>
      <c r="D18" s="25"/>
      <c r="E18" s="25"/>
      <c r="F18" s="25"/>
      <c r="G18" s="25"/>
      <c r="H18" s="19"/>
      <c r="I18" s="98"/>
      <c r="J18" s="19"/>
      <c r="K18" s="19"/>
      <c r="L18" s="98"/>
      <c r="M18" s="40"/>
      <c r="N18" s="98"/>
      <c r="O18" s="98"/>
      <c r="P18" s="40"/>
      <c r="Q18" s="41"/>
      <c r="R18" s="98"/>
      <c r="S18" s="40"/>
      <c r="T18" s="19"/>
      <c r="U18" s="19"/>
      <c r="V18" s="19"/>
      <c r="W18" s="19"/>
      <c r="X18" s="114"/>
      <c r="Y18" s="19"/>
      <c r="Z18" s="40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32"/>
      <c r="AN18" s="32"/>
      <c r="AO18" s="19"/>
      <c r="AP18" s="33"/>
      <c r="AQ18" s="33"/>
      <c r="AR18" s="19"/>
      <c r="AS18" s="74"/>
      <c r="AT18" s="115"/>
      <c r="AU18" s="76"/>
      <c r="AV18" s="76"/>
      <c r="AW18" s="77"/>
      <c r="AX18" s="19"/>
      <c r="AY18" s="70"/>
      <c r="AZ18" s="15"/>
      <c r="BA18" s="15"/>
      <c r="BB18" s="15"/>
      <c r="BC18" s="15"/>
      <c r="BD18" s="78"/>
      <c r="BE18" s="19"/>
      <c r="BF18" s="79"/>
      <c r="BG18" s="80"/>
      <c r="BH18" s="110"/>
      <c r="BI18" s="116"/>
      <c r="BJ18" s="19"/>
      <c r="BK18" s="32"/>
      <c r="BL18" s="32"/>
      <c r="BM18" s="112"/>
      <c r="BN18" s="32"/>
      <c r="BO18" s="32"/>
      <c r="BP18" s="85"/>
      <c r="BQ18" s="113"/>
      <c r="BR18" s="113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false" outlineLevel="0" collapsed="false">
      <c r="A19" s="2" t="n">
        <v>2001</v>
      </c>
      <c r="B19" s="3" t="n">
        <f aca="false">DATE(A19,7,1)</f>
        <v>37073</v>
      </c>
      <c r="C19" s="3" t="n">
        <f aca="false">EOMONTH(B19,0)+1</f>
        <v>37104</v>
      </c>
      <c r="D19" s="117" t="n">
        <f aca="false">IF(B19&lt;B$12,0,1)</f>
        <v>1</v>
      </c>
      <c r="E19" s="52" t="n">
        <f aca="false">YEAR(B19)</f>
        <v>2001</v>
      </c>
      <c r="F19" s="52" t="n">
        <f aca="false">E19*D19</f>
        <v>2001</v>
      </c>
      <c r="G19" s="118" t="n">
        <f aca="false">+C19-B19</f>
        <v>31</v>
      </c>
      <c r="H19" s="118" t="n">
        <f aca="false">+C19-B19</f>
        <v>31</v>
      </c>
      <c r="I19" s="119" t="n">
        <v>20</v>
      </c>
      <c r="J19" s="120" t="n">
        <v>24</v>
      </c>
      <c r="K19" s="120"/>
      <c r="L19" s="40" t="n">
        <f aca="false">I19*J19*L$15</f>
        <v>480</v>
      </c>
      <c r="M19" s="40" t="n">
        <f aca="false">H19*L19</f>
        <v>14880</v>
      </c>
      <c r="N19" s="40"/>
      <c r="O19" s="40" t="n">
        <f aca="false">I19*J19*O$15</f>
        <v>480</v>
      </c>
      <c r="P19" s="40" t="n">
        <f aca="false">+H19*O19</f>
        <v>14880</v>
      </c>
      <c r="Q19" s="53"/>
      <c r="R19" s="40" t="n">
        <f aca="false">I19*J19*R$15</f>
        <v>480</v>
      </c>
      <c r="S19" s="40" t="n">
        <f aca="false">+H19*R19</f>
        <v>14880</v>
      </c>
      <c r="U19" s="121" t="n">
        <f aca="false">IF(ISNA(INDEX(Curves!$D$4:$H$500,MATCH(Alcoa!$B19,Curves!$D$4:$D$487,0),2)),0,(INDEX(Curves!$D$4:$H$500,MATCH(Alcoa!$B19,Curves!$D$4:$D$487,0),2)))</f>
        <v>1</v>
      </c>
      <c r="V19" s="121" t="n">
        <f aca="false">IF(ISNA(INDEX(Curves!$D$4:$H$500,MATCH(Alcoa!$B19,Curves!$D$4:$D$487,0),3)),0,(INDEX(Curves!$D$4:$H$500,MATCH(Alcoa!$B19,Curves!$D$4:$D$487,0),3)))</f>
        <v>1</v>
      </c>
      <c r="X19" s="114" t="n">
        <f aca="false">P19*V19</f>
        <v>14880</v>
      </c>
      <c r="Z19" s="40" t="n">
        <f aca="false">S19*V19</f>
        <v>14880</v>
      </c>
      <c r="AB19" s="121"/>
      <c r="AC19" s="122" t="n">
        <f aca="false">AC$15</f>
        <v>280</v>
      </c>
      <c r="AD19" s="40" t="n">
        <f aca="false">P19</f>
        <v>14880</v>
      </c>
      <c r="AE19" s="7" t="n">
        <f aca="false">AC19*AD19*-1</f>
        <v>-4166400</v>
      </c>
      <c r="AF19" s="7" t="n">
        <f aca="false">AE19*V19</f>
        <v>-4166400</v>
      </c>
      <c r="AG19" s="123"/>
      <c r="AH19" s="124" t="n">
        <f aca="false">IF(ISNA(INDEX(Curves!$D$4:$H$500,MATCH(Alcoa!$B19,Curves!$D$4:$D$487,0),4)),0,(INDEX(Curves!$D$4:$H$500,MATCH(Alcoa!$B19,Curves!$D$4:$D$487,0),4)))</f>
        <v>281.1</v>
      </c>
      <c r="AI19" s="40" t="n">
        <f aca="false">S19</f>
        <v>14880</v>
      </c>
      <c r="AJ19" s="123" t="n">
        <f aca="false">AH19*AI19</f>
        <v>4182768</v>
      </c>
      <c r="AK19" s="123" t="n">
        <f aca="false">AJ19*V19</f>
        <v>4182768</v>
      </c>
      <c r="AL19" s="124"/>
      <c r="AM19" s="7" t="n">
        <f aca="false">SUM(AJ19+AE19)</f>
        <v>16368.0000000005</v>
      </c>
      <c r="AN19" s="7" t="n">
        <f aca="false">SUM(AK19+AF19)</f>
        <v>16368.0000000005</v>
      </c>
      <c r="AO19" s="124"/>
      <c r="AP19" s="44" t="n">
        <f aca="false">AE19</f>
        <v>-4166400</v>
      </c>
      <c r="AQ19" s="44" t="n">
        <f aca="false">AF19</f>
        <v>-4166400</v>
      </c>
      <c r="AS19" s="125" t="n">
        <v>0</v>
      </c>
      <c r="AT19" s="126" t="n">
        <f aca="false">AI19</f>
        <v>14880</v>
      </c>
      <c r="AU19" s="127" t="n">
        <f aca="false">AS19*AT19</f>
        <v>0</v>
      </c>
      <c r="AV19" s="127" t="n">
        <f aca="false">AV$15*AU19</f>
        <v>0</v>
      </c>
      <c r="AW19" s="128" t="n">
        <f aca="false">AV19*V19</f>
        <v>0</v>
      </c>
      <c r="AY19" s="129" t="n">
        <f aca="false">AP19</f>
        <v>-4166400</v>
      </c>
      <c r="AZ19" s="130" t="n">
        <v>0</v>
      </c>
      <c r="BA19" s="130" t="n">
        <v>0</v>
      </c>
      <c r="BB19" s="130" t="n">
        <f aca="false">SUM(AY19:BA19)</f>
        <v>-4166400</v>
      </c>
      <c r="BC19" s="130" t="n">
        <f aca="false">BC$15*BB19</f>
        <v>-15832.32</v>
      </c>
      <c r="BD19" s="131" t="n">
        <f aca="false">BC19*V19</f>
        <v>-15832.32</v>
      </c>
      <c r="BF19" s="132" t="n">
        <v>0</v>
      </c>
      <c r="BG19" s="133"/>
      <c r="BH19" s="134" t="n">
        <f aca="false">BF19*BG19*BH$15*-1</f>
        <v>-0</v>
      </c>
      <c r="BI19" s="135" t="n">
        <f aca="false">BH19*V19</f>
        <v>-0</v>
      </c>
      <c r="BJ19" s="124"/>
      <c r="BK19" s="7" t="n">
        <f aca="false">AV19+BC19+BH19</f>
        <v>-15832.32</v>
      </c>
      <c r="BL19" s="7" t="n">
        <f aca="false">AW19+BD19+BI19</f>
        <v>-15832.32</v>
      </c>
      <c r="BM19" s="136"/>
      <c r="BN19" s="7" t="n">
        <f aca="false">AM19+BK19</f>
        <v>535.680000000466</v>
      </c>
      <c r="BO19" s="7" t="n">
        <f aca="false">BL19+AN19</f>
        <v>535.680000000466</v>
      </c>
      <c r="BP19" s="123"/>
      <c r="BQ19" s="137" t="n">
        <f aca="false">BN19/$BQ$16</f>
        <v>232.399132321243</v>
      </c>
      <c r="BR19" s="4" t="n">
        <f aca="false">BO19/$BQ$16</f>
        <v>232.399132321243</v>
      </c>
    </row>
    <row r="20" customFormat="false" ht="12.75" hidden="false" customHeight="false" outlineLevel="0" collapsed="false">
      <c r="B20" s="3" t="n">
        <f aca="false">+C19</f>
        <v>37104</v>
      </c>
      <c r="C20" s="3" t="n">
        <f aca="false">EOMONTH(B20,0)+1</f>
        <v>37135</v>
      </c>
      <c r="D20" s="117" t="n">
        <f aca="false">IF(B20&lt;B$12,0,1)</f>
        <v>1</v>
      </c>
      <c r="E20" s="52" t="n">
        <f aca="false">YEAR(B20)</f>
        <v>2001</v>
      </c>
      <c r="F20" s="52" t="n">
        <f aca="false">E20*D20</f>
        <v>2001</v>
      </c>
      <c r="G20" s="118" t="n">
        <f aca="false">+C20-B20</f>
        <v>31</v>
      </c>
      <c r="H20" s="118" t="n">
        <f aca="false">+C20-B20</f>
        <v>31</v>
      </c>
      <c r="I20" s="119" t="n">
        <v>25</v>
      </c>
      <c r="J20" s="120" t="n">
        <v>24</v>
      </c>
      <c r="K20" s="120"/>
      <c r="L20" s="40" t="n">
        <f aca="false">I20*J20*L$15</f>
        <v>600</v>
      </c>
      <c r="M20" s="40" t="n">
        <f aca="false">H20*L20</f>
        <v>18600</v>
      </c>
      <c r="N20" s="40"/>
      <c r="O20" s="40" t="n">
        <f aca="false">I20*J20*O$15</f>
        <v>600</v>
      </c>
      <c r="P20" s="40" t="n">
        <f aca="false">+H20*O20</f>
        <v>18600</v>
      </c>
      <c r="Q20" s="53"/>
      <c r="R20" s="40" t="n">
        <f aca="false">I20*J20*R$15</f>
        <v>600</v>
      </c>
      <c r="S20" s="40" t="n">
        <f aca="false">+H20*R20</f>
        <v>18600</v>
      </c>
      <c r="U20" s="121" t="n">
        <f aca="false">IF(ISNA(INDEX(Curves!$D$4:$H$500,MATCH(Alcoa!$B20,Curves!$D$4:$D$487,0),2)),0,(INDEX(Curves!$D$4:$H$500,MATCH(Alcoa!$B20,Curves!$D$4:$D$487,0),2)))</f>
        <v>0.193262068965529</v>
      </c>
      <c r="V20" s="121" t="n">
        <f aca="false">IF(ISNA(INDEX(Curves!$D$4:$H$500,MATCH(Alcoa!$B20,Curves!$D$4:$D$487,0),3)),0,(INDEX(Curves!$D$4:$H$500,MATCH(Alcoa!$B20,Curves!$D$4:$D$487,0),3)))</f>
        <v>0.988927812647552</v>
      </c>
      <c r="X20" s="114" t="n">
        <f aca="false">P20*V20</f>
        <v>18394.0573152445</v>
      </c>
      <c r="Z20" s="40" t="n">
        <f aca="false">S20*V20</f>
        <v>18394.0573152445</v>
      </c>
      <c r="AB20" s="121"/>
      <c r="AC20" s="122" t="n">
        <f aca="false">AC$15</f>
        <v>280</v>
      </c>
      <c r="AD20" s="40" t="n">
        <f aca="false">P20</f>
        <v>18600</v>
      </c>
      <c r="AE20" s="123" t="n">
        <f aca="false">AC20*AD20*-1</f>
        <v>-5208000</v>
      </c>
      <c r="AF20" s="123" t="n">
        <f aca="false">AE20*V20</f>
        <v>-5150336.04826845</v>
      </c>
      <c r="AG20" s="123"/>
      <c r="AH20" s="124" t="n">
        <f aca="false">IF(ISNA(INDEX(Curves!$D$4:$H$500,MATCH(Alcoa!$B20,Curves!$D$4:$D$487,0),4)),0,(INDEX(Curves!$D$4:$H$500,MATCH(Alcoa!$B20,Curves!$D$4:$D$487,0),4)))</f>
        <v>281.1</v>
      </c>
      <c r="AI20" s="40" t="n">
        <f aca="false">S20</f>
        <v>18600</v>
      </c>
      <c r="AJ20" s="123" t="n">
        <f aca="false">AH20*AI20</f>
        <v>5228460</v>
      </c>
      <c r="AK20" s="123" t="n">
        <f aca="false">AJ20*V20</f>
        <v>5170569.51131522</v>
      </c>
      <c r="AL20" s="124"/>
      <c r="AM20" s="7" t="n">
        <f aca="false">SUM(AJ20+AE20)</f>
        <v>20460</v>
      </c>
      <c r="AN20" s="7" t="n">
        <f aca="false">SUM(AK20+AF20)</f>
        <v>20233.4630467687</v>
      </c>
      <c r="AO20" s="124"/>
      <c r="AP20" s="44" t="n">
        <f aca="false">AE20</f>
        <v>-5208000</v>
      </c>
      <c r="AQ20" s="44" t="n">
        <f aca="false">AF20</f>
        <v>-5150336.04826845</v>
      </c>
      <c r="AS20" s="125" t="n">
        <v>0</v>
      </c>
      <c r="AT20" s="126" t="n">
        <f aca="false">AI20</f>
        <v>18600</v>
      </c>
      <c r="AU20" s="127" t="n">
        <f aca="false">AS20*AT20</f>
        <v>0</v>
      </c>
      <c r="AV20" s="127" t="n">
        <f aca="false">AV$15*AU20*-1</f>
        <v>-0</v>
      </c>
      <c r="AW20" s="128" t="n">
        <f aca="false">AV20*V20</f>
        <v>-0</v>
      </c>
      <c r="AY20" s="129" t="n">
        <f aca="false">AP20</f>
        <v>-5208000</v>
      </c>
      <c r="AZ20" s="130" t="n">
        <v>0</v>
      </c>
      <c r="BA20" s="130" t="n">
        <v>0</v>
      </c>
      <c r="BB20" s="130" t="n">
        <f aca="false">SUM(AY20:BA20)</f>
        <v>-5208000</v>
      </c>
      <c r="BC20" s="130" t="n">
        <f aca="false">BC$15*BB20</f>
        <v>-19790.4</v>
      </c>
      <c r="BD20" s="131" t="n">
        <f aca="false">BC20*V20</f>
        <v>-19571.2769834201</v>
      </c>
      <c r="BF20" s="132" t="n">
        <v>0</v>
      </c>
      <c r="BG20" s="133"/>
      <c r="BH20" s="134" t="n">
        <f aca="false">BF20*BG20*BH$15*-1</f>
        <v>-0</v>
      </c>
      <c r="BI20" s="135" t="n">
        <f aca="false">BH20*V20</f>
        <v>-0</v>
      </c>
      <c r="BJ20" s="124"/>
      <c r="BK20" s="7" t="n">
        <f aca="false">AV20+BC20+BH20</f>
        <v>-19790.4</v>
      </c>
      <c r="BL20" s="7" t="n">
        <f aca="false">AW20+BD20+BI20</f>
        <v>-19571.2769834201</v>
      </c>
      <c r="BM20" s="136"/>
      <c r="BN20" s="7" t="n">
        <f aca="false">AM20+BK20</f>
        <v>669.599999999999</v>
      </c>
      <c r="BO20" s="7" t="n">
        <f aca="false">BL20+AN20</f>
        <v>662.186063348567</v>
      </c>
      <c r="BP20" s="123"/>
      <c r="BQ20" s="137" t="n">
        <f aca="false">BN20/$BQ$16</f>
        <v>290.498915401301</v>
      </c>
      <c r="BR20" s="4" t="n">
        <f aca="false">BO20/$BQ$16</f>
        <v>287.282456984194</v>
      </c>
    </row>
    <row r="21" customFormat="false" ht="12.75" hidden="false" customHeight="false" outlineLevel="0" collapsed="false">
      <c r="B21" s="3" t="n">
        <f aca="false">+C20</f>
        <v>37135</v>
      </c>
      <c r="C21" s="3" t="n">
        <f aca="false">EOMONTH(B21,0)+1</f>
        <v>37165</v>
      </c>
      <c r="D21" s="117" t="n">
        <f aca="false">IF(B21&lt;B$12,0,1)</f>
        <v>1</v>
      </c>
      <c r="E21" s="52" t="n">
        <f aca="false">YEAR(B21)</f>
        <v>2001</v>
      </c>
      <c r="F21" s="52" t="n">
        <f aca="false">E21*D21</f>
        <v>2001</v>
      </c>
      <c r="G21" s="118" t="n">
        <f aca="false">+C21-B21</f>
        <v>30</v>
      </c>
      <c r="H21" s="118" t="n">
        <f aca="false">+C21-B21</f>
        <v>30</v>
      </c>
      <c r="I21" s="119" t="n">
        <v>25</v>
      </c>
      <c r="J21" s="120" t="n">
        <v>24</v>
      </c>
      <c r="K21" s="120"/>
      <c r="L21" s="40" t="n">
        <f aca="false">I21*J21*L$15</f>
        <v>600</v>
      </c>
      <c r="M21" s="40" t="n">
        <f aca="false">H21*L21</f>
        <v>18000</v>
      </c>
      <c r="N21" s="40"/>
      <c r="O21" s="40" t="n">
        <f aca="false">I21*J21*O$15</f>
        <v>600</v>
      </c>
      <c r="P21" s="40" t="n">
        <f aca="false">+H21*O21</f>
        <v>18000</v>
      </c>
      <c r="Q21" s="53"/>
      <c r="R21" s="40" t="n">
        <f aca="false">I21*J21*R$15</f>
        <v>600</v>
      </c>
      <c r="S21" s="40" t="n">
        <f aca="false">+H21*R21</f>
        <v>18000</v>
      </c>
      <c r="U21" s="121" t="n">
        <f aca="false">IF(ISNA(INDEX(Curves!$D$4:$H$500,MATCH(Alcoa!$B21,Curves!$D$4:$D$487,0),2)),0,(INDEX(Curves!$D$4:$H$500,MATCH(Alcoa!$B21,Curves!$D$4:$D$487,0),2)))</f>
        <v>0.200580000000016</v>
      </c>
      <c r="V21" s="121" t="n">
        <f aca="false">IF(ISNA(INDEX(Curves!$D$4:$H$500,MATCH(Alcoa!$B21,Curves!$D$4:$D$487,0),3)),0,(INDEX(Curves!$D$4:$H$500,MATCH(Alcoa!$B21,Curves!$D$4:$D$487,0),3)))</f>
        <v>0.973317353891663</v>
      </c>
      <c r="X21" s="114" t="n">
        <f aca="false">P21*V21</f>
        <v>17519.7123700499</v>
      </c>
      <c r="Z21" s="40" t="n">
        <f aca="false">S21*V21</f>
        <v>17519.7123700499</v>
      </c>
      <c r="AB21" s="121"/>
      <c r="AC21" s="122" t="n">
        <f aca="false">AC$15</f>
        <v>280</v>
      </c>
      <c r="AD21" s="40" t="n">
        <f aca="false">P21</f>
        <v>18000</v>
      </c>
      <c r="AE21" s="123" t="n">
        <f aca="false">AC21*AD21*-1</f>
        <v>-5040000</v>
      </c>
      <c r="AF21" s="123" t="n">
        <f aca="false">AE21*V21</f>
        <v>-4905519.46361398</v>
      </c>
      <c r="AG21" s="123"/>
      <c r="AH21" s="124" t="n">
        <f aca="false">IF(ISNA(INDEX(Curves!$D$4:$H$500,MATCH(Alcoa!$B21,Curves!$D$4:$D$487,0),4)),0,(INDEX(Curves!$D$4:$H$500,MATCH(Alcoa!$B21,Curves!$D$4:$D$487,0),4)))</f>
        <v>281.1</v>
      </c>
      <c r="AI21" s="40" t="n">
        <f aca="false">S21</f>
        <v>18000</v>
      </c>
      <c r="AJ21" s="123" t="n">
        <f aca="false">AH21*AI21</f>
        <v>5059800</v>
      </c>
      <c r="AK21" s="123" t="n">
        <f aca="false">AJ21*V21</f>
        <v>4924791.14722104</v>
      </c>
      <c r="AL21" s="124"/>
      <c r="AM21" s="7" t="n">
        <f aca="false">SUM(AJ21+AE21)</f>
        <v>19800</v>
      </c>
      <c r="AN21" s="7" t="n">
        <f aca="false">SUM(AK21+AF21)</f>
        <v>19271.6836070549</v>
      </c>
      <c r="AO21" s="124"/>
      <c r="AP21" s="44" t="n">
        <f aca="false">AE21</f>
        <v>-5040000</v>
      </c>
      <c r="AQ21" s="44" t="n">
        <f aca="false">AF21</f>
        <v>-4905519.46361398</v>
      </c>
      <c r="AS21" s="125" t="n">
        <v>0</v>
      </c>
      <c r="AT21" s="126" t="n">
        <f aca="false">AI21</f>
        <v>18000</v>
      </c>
      <c r="AU21" s="127" t="n">
        <f aca="false">AS21*AT21</f>
        <v>0</v>
      </c>
      <c r="AV21" s="127" t="n">
        <f aca="false">AV$15*AU21*-1</f>
        <v>-0</v>
      </c>
      <c r="AW21" s="128" t="n">
        <f aca="false">AV21*V21</f>
        <v>-0</v>
      </c>
      <c r="AY21" s="129" t="n">
        <f aca="false">AP21</f>
        <v>-5040000</v>
      </c>
      <c r="AZ21" s="130" t="n">
        <v>0</v>
      </c>
      <c r="BA21" s="130" t="n">
        <v>0</v>
      </c>
      <c r="BB21" s="130" t="n">
        <f aca="false">SUM(AY21:BA21)</f>
        <v>-5040000</v>
      </c>
      <c r="BC21" s="130" t="n">
        <f aca="false">BC$15*BB21</f>
        <v>-19152</v>
      </c>
      <c r="BD21" s="131" t="n">
        <f aca="false">BC21*V21</f>
        <v>-18640.9739617331</v>
      </c>
      <c r="BF21" s="132" t="n">
        <v>0</v>
      </c>
      <c r="BG21" s="133"/>
      <c r="BH21" s="134" t="n">
        <f aca="false">BF21*BG21*BH$15*-1</f>
        <v>-0</v>
      </c>
      <c r="BI21" s="135" t="n">
        <f aca="false">BH21*V21</f>
        <v>-0</v>
      </c>
      <c r="BJ21" s="124"/>
      <c r="BK21" s="7" t="n">
        <f aca="false">AV21+BC21+BH21</f>
        <v>-19152</v>
      </c>
      <c r="BL21" s="7" t="n">
        <f aca="false">AW21+BD21+BI21</f>
        <v>-18640.9739617331</v>
      </c>
      <c r="BM21" s="136"/>
      <c r="BN21" s="7" t="n">
        <f aca="false">AM21+BK21</f>
        <v>648</v>
      </c>
      <c r="BO21" s="7" t="n">
        <f aca="false">BL21+AN21</f>
        <v>630.709645321749</v>
      </c>
      <c r="BP21" s="123"/>
      <c r="BQ21" s="137" t="n">
        <f aca="false">BN21/$BQ$16</f>
        <v>281.127982646421</v>
      </c>
      <c r="BR21" s="4" t="n">
        <f aca="false">BO21/$BQ$16</f>
        <v>273.626744174295</v>
      </c>
    </row>
    <row r="22" customFormat="false" ht="12.75" hidden="false" customHeight="false" outlineLevel="0" collapsed="false">
      <c r="B22" s="3" t="n">
        <f aca="false">+C21</f>
        <v>37165</v>
      </c>
      <c r="C22" s="3" t="n">
        <f aca="false">EOMONTH(B22,0)+1</f>
        <v>37196</v>
      </c>
      <c r="D22" s="117" t="n">
        <f aca="false">IF(B22&lt;B$12,0,1)</f>
        <v>1</v>
      </c>
      <c r="E22" s="52" t="n">
        <f aca="false">YEAR(B22)</f>
        <v>2001</v>
      </c>
      <c r="F22" s="52" t="n">
        <f aca="false">E22*D22</f>
        <v>2001</v>
      </c>
      <c r="G22" s="118" t="n">
        <f aca="false">+C22-B22</f>
        <v>31</v>
      </c>
      <c r="H22" s="118" t="n">
        <f aca="false">+C22-B22</f>
        <v>31</v>
      </c>
      <c r="I22" s="119" t="n">
        <v>25</v>
      </c>
      <c r="J22" s="120" t="n">
        <v>24</v>
      </c>
      <c r="K22" s="120"/>
      <c r="L22" s="40" t="n">
        <f aca="false">I22*J22*L$15</f>
        <v>600</v>
      </c>
      <c r="M22" s="40" t="n">
        <f aca="false">H22*L22</f>
        <v>18600</v>
      </c>
      <c r="N22" s="40"/>
      <c r="O22" s="40" t="n">
        <f aca="false">I22*J22*O$15</f>
        <v>600</v>
      </c>
      <c r="P22" s="40" t="n">
        <f aca="false">+H22*O22</f>
        <v>18600</v>
      </c>
      <c r="Q22" s="53"/>
      <c r="R22" s="40" t="n">
        <f aca="false">I22*J22*R$15</f>
        <v>600</v>
      </c>
      <c r="S22" s="40" t="n">
        <f aca="false">+H22*R22</f>
        <v>18600</v>
      </c>
      <c r="U22" s="121" t="n">
        <f aca="false">IF(ISNA(INDEX(Curves!$D$4:$H$500,MATCH(Alcoa!$B22,Curves!$D$4:$D$487,0),2)),0,(INDEX(Curves!$D$4:$H$500,MATCH(Alcoa!$B22,Curves!$D$4:$D$487,0),2)))</f>
        <v>0.208737500000003</v>
      </c>
      <c r="V22" s="121" t="n">
        <f aca="false">IF(ISNA(INDEX(Curves!$D$4:$H$500,MATCH(Alcoa!$B22,Curves!$D$4:$D$487,0),3)),0,(INDEX(Curves!$D$4:$H$500,MATCH(Alcoa!$B22,Curves!$D$4:$D$487,0),3)))</f>
        <v>0.957309486476622</v>
      </c>
      <c r="X22" s="114" t="n">
        <f aca="false">P22*V22</f>
        <v>17805.9564484652</v>
      </c>
      <c r="Z22" s="40" t="n">
        <f aca="false">S22*V22</f>
        <v>17805.9564484652</v>
      </c>
      <c r="AB22" s="121"/>
      <c r="AC22" s="122" t="n">
        <f aca="false">AC$15</f>
        <v>280</v>
      </c>
      <c r="AD22" s="40" t="n">
        <f aca="false">P22</f>
        <v>18600</v>
      </c>
      <c r="AE22" s="123" t="n">
        <f aca="false">AC22*AD22*-1</f>
        <v>-5208000</v>
      </c>
      <c r="AF22" s="123" t="n">
        <f aca="false">AE22*V22</f>
        <v>-4985667.80557025</v>
      </c>
      <c r="AG22" s="123"/>
      <c r="AH22" s="124" t="n">
        <f aca="false">IF(ISNA(INDEX(Curves!$D$4:$H$500,MATCH(Alcoa!$B22,Curves!$D$4:$D$487,0),4)),0,(INDEX(Curves!$D$4:$H$500,MATCH(Alcoa!$B22,Curves!$D$4:$D$487,0),4)))</f>
        <v>281.1</v>
      </c>
      <c r="AI22" s="40" t="n">
        <f aca="false">S22</f>
        <v>18600</v>
      </c>
      <c r="AJ22" s="123" t="n">
        <f aca="false">AH22*AI22</f>
        <v>5228460</v>
      </c>
      <c r="AK22" s="123" t="n">
        <f aca="false">AJ22*V22</f>
        <v>5005254.35766356</v>
      </c>
      <c r="AL22" s="124"/>
      <c r="AM22" s="7" t="n">
        <f aca="false">SUM(AJ22+AE22)</f>
        <v>20460</v>
      </c>
      <c r="AN22" s="7" t="n">
        <f aca="false">SUM(AK22+AF22)</f>
        <v>19586.5520933121</v>
      </c>
      <c r="AO22" s="124"/>
      <c r="AP22" s="44" t="n">
        <f aca="false">AE22</f>
        <v>-5208000</v>
      </c>
      <c r="AQ22" s="44" t="n">
        <f aca="false">AF22</f>
        <v>-4985667.80557025</v>
      </c>
      <c r="AS22" s="125" t="n">
        <v>0</v>
      </c>
      <c r="AT22" s="126" t="n">
        <f aca="false">AI22</f>
        <v>18600</v>
      </c>
      <c r="AU22" s="127" t="n">
        <f aca="false">AS22*AT22</f>
        <v>0</v>
      </c>
      <c r="AV22" s="127" t="n">
        <f aca="false">AV$15*AU22*-1</f>
        <v>-0</v>
      </c>
      <c r="AW22" s="128" t="n">
        <f aca="false">AV22*V22</f>
        <v>-0</v>
      </c>
      <c r="AY22" s="129" t="n">
        <f aca="false">AP22</f>
        <v>-5208000</v>
      </c>
      <c r="AZ22" s="130" t="n">
        <v>0</v>
      </c>
      <c r="BA22" s="130" t="n">
        <v>0</v>
      </c>
      <c r="BB22" s="130" t="n">
        <f aca="false">SUM(AY22:BA22)</f>
        <v>-5208000</v>
      </c>
      <c r="BC22" s="130" t="n">
        <f aca="false">BC$15*BB22</f>
        <v>-19790.4</v>
      </c>
      <c r="BD22" s="131" t="n">
        <f aca="false">BC22*V22</f>
        <v>-18945.5376611669</v>
      </c>
      <c r="BF22" s="132" t="n">
        <v>0</v>
      </c>
      <c r="BG22" s="133"/>
      <c r="BH22" s="134" t="n">
        <f aca="false">BF22*BG22*BH$15*-1</f>
        <v>-0</v>
      </c>
      <c r="BI22" s="135" t="n">
        <f aca="false">BH22*V22</f>
        <v>-0</v>
      </c>
      <c r="BJ22" s="124"/>
      <c r="BK22" s="7" t="n">
        <f aca="false">AV22+BC22+BH22</f>
        <v>-19790.4</v>
      </c>
      <c r="BL22" s="7" t="n">
        <f aca="false">AW22+BD22+BI22</f>
        <v>-18945.5376611669</v>
      </c>
      <c r="BM22" s="136"/>
      <c r="BN22" s="7" t="n">
        <f aca="false">AM22+BK22</f>
        <v>669.599999999999</v>
      </c>
      <c r="BO22" s="7" t="n">
        <f aca="false">BL22+AN22</f>
        <v>641.01443214521</v>
      </c>
      <c r="BP22" s="123"/>
      <c r="BQ22" s="137" t="n">
        <f aca="false">BN22/$BQ$16</f>
        <v>290.498915401301</v>
      </c>
      <c r="BR22" s="4" t="n">
        <f aca="false">BO22/$BQ$16</f>
        <v>278.097367525037</v>
      </c>
    </row>
    <row r="23" customFormat="false" ht="12.75" hidden="false" customHeight="false" outlineLevel="0" collapsed="false">
      <c r="B23" s="3" t="n">
        <f aca="false">+C22</f>
        <v>37196</v>
      </c>
      <c r="C23" s="3" t="n">
        <f aca="false">EOMONTH(B23,0)+1</f>
        <v>37226</v>
      </c>
      <c r="D23" s="117" t="n">
        <f aca="false">IF(B23&lt;B$12,0,1)</f>
        <v>1</v>
      </c>
      <c r="E23" s="52" t="n">
        <f aca="false">YEAR(B23)</f>
        <v>2001</v>
      </c>
      <c r="F23" s="52" t="n">
        <f aca="false">E23*D23</f>
        <v>2001</v>
      </c>
      <c r="G23" s="118" t="n">
        <f aca="false">+C23-B23</f>
        <v>30</v>
      </c>
      <c r="H23" s="118" t="n">
        <f aca="false">+C23-B23</f>
        <v>30</v>
      </c>
      <c r="I23" s="119" t="n">
        <v>25</v>
      </c>
      <c r="J23" s="120" t="n">
        <v>24</v>
      </c>
      <c r="K23" s="120"/>
      <c r="L23" s="40" t="n">
        <f aca="false">I23*J23*L$15</f>
        <v>600</v>
      </c>
      <c r="M23" s="40" t="n">
        <f aca="false">H23*L23</f>
        <v>18000</v>
      </c>
      <c r="N23" s="40"/>
      <c r="O23" s="40" t="n">
        <f aca="false">I23*J23*O$15</f>
        <v>600</v>
      </c>
      <c r="P23" s="40" t="n">
        <f aca="false">+H23*O23</f>
        <v>18000</v>
      </c>
      <c r="Q23" s="53"/>
      <c r="R23" s="40" t="n">
        <f aca="false">I23*J23*R$15</f>
        <v>600</v>
      </c>
      <c r="S23" s="40" t="n">
        <f aca="false">+H23*R23</f>
        <v>18000</v>
      </c>
      <c r="U23" s="121" t="n">
        <f aca="false">IF(ISNA(INDEX(Curves!$D$4:$H$500,MATCH(Alcoa!$B23,Curves!$D$4:$D$487,0),2)),0,(INDEX(Curves!$D$4:$H$500,MATCH(Alcoa!$B23,Curves!$D$4:$D$487,0),2)))</f>
        <v>0.217246428571459</v>
      </c>
      <c r="V23" s="121" t="n">
        <f aca="false">IF(ISNA(INDEX(Curves!$D$4:$H$500,MATCH(Alcoa!$B23,Curves!$D$4:$D$487,0),3)),0,(INDEX(Curves!$D$4:$H$500,MATCH(Alcoa!$B23,Curves!$D$4:$D$487,0),3)))</f>
        <v>0.9399395455735</v>
      </c>
      <c r="X23" s="114" t="n">
        <f aca="false">P23*V23</f>
        <v>16918.911820323</v>
      </c>
      <c r="Z23" s="40" t="n">
        <f aca="false">S23*V23</f>
        <v>16918.911820323</v>
      </c>
      <c r="AB23" s="121"/>
      <c r="AC23" s="122" t="n">
        <f aca="false">AC$15</f>
        <v>280</v>
      </c>
      <c r="AD23" s="40" t="n">
        <f aca="false">P23</f>
        <v>18000</v>
      </c>
      <c r="AE23" s="123" t="n">
        <f aca="false">AC23*AD23*-1</f>
        <v>-5040000</v>
      </c>
      <c r="AF23" s="123" t="n">
        <f aca="false">AE23*V23</f>
        <v>-4737295.30969044</v>
      </c>
      <c r="AG23" s="123"/>
      <c r="AH23" s="124" t="n">
        <f aca="false">IF(ISNA(INDEX(Curves!$D$4:$H$500,MATCH(Alcoa!$B23,Curves!$D$4:$D$487,0),4)),0,(INDEX(Curves!$D$4:$H$500,MATCH(Alcoa!$B23,Curves!$D$4:$D$487,0),4)))</f>
        <v>281.1</v>
      </c>
      <c r="AI23" s="40" t="n">
        <f aca="false">S23</f>
        <v>18000</v>
      </c>
      <c r="AJ23" s="123" t="n">
        <f aca="false">AH23*AI23</f>
        <v>5059800</v>
      </c>
      <c r="AK23" s="123" t="n">
        <f aca="false">AJ23*V23</f>
        <v>4755906.1126928</v>
      </c>
      <c r="AL23" s="124"/>
      <c r="AM23" s="7" t="n">
        <f aca="false">SUM(AJ23+AE23)</f>
        <v>19800</v>
      </c>
      <c r="AN23" s="7" t="n">
        <f aca="false">SUM(AK23+AF23)</f>
        <v>18610.8030023556</v>
      </c>
      <c r="AO23" s="124"/>
      <c r="AP23" s="44" t="n">
        <f aca="false">AE23</f>
        <v>-5040000</v>
      </c>
      <c r="AQ23" s="44" t="n">
        <f aca="false">AF23</f>
        <v>-4737295.30969044</v>
      </c>
      <c r="AS23" s="125" t="n">
        <v>0</v>
      </c>
      <c r="AT23" s="126" t="n">
        <f aca="false">AI23</f>
        <v>18000</v>
      </c>
      <c r="AU23" s="127" t="n">
        <f aca="false">AS23*AT23</f>
        <v>0</v>
      </c>
      <c r="AV23" s="127" t="n">
        <f aca="false">AV$15*AU23*-1</f>
        <v>-0</v>
      </c>
      <c r="AW23" s="128" t="n">
        <f aca="false">AV23*V23</f>
        <v>-0</v>
      </c>
      <c r="AY23" s="129" t="n">
        <f aca="false">AP23</f>
        <v>-5040000</v>
      </c>
      <c r="AZ23" s="130" t="n">
        <v>0</v>
      </c>
      <c r="BA23" s="130" t="n">
        <v>0</v>
      </c>
      <c r="BB23" s="130" t="n">
        <f aca="false">SUM(AY23:BA23)</f>
        <v>-5040000</v>
      </c>
      <c r="BC23" s="130" t="n">
        <f aca="false">BC$15*BB23</f>
        <v>-19152</v>
      </c>
      <c r="BD23" s="131" t="n">
        <f aca="false">BC23*V23</f>
        <v>-18001.7221768237</v>
      </c>
      <c r="BF23" s="132" t="n">
        <v>0</v>
      </c>
      <c r="BG23" s="133"/>
      <c r="BH23" s="134" t="n">
        <f aca="false">BF23*BG23*BH$15*-1</f>
        <v>-0</v>
      </c>
      <c r="BI23" s="135" t="n">
        <f aca="false">BH23*V23</f>
        <v>-0</v>
      </c>
      <c r="BJ23" s="124"/>
      <c r="BK23" s="7" t="n">
        <f aca="false">AV23+BC23+BH23</f>
        <v>-19152</v>
      </c>
      <c r="BL23" s="7" t="n">
        <f aca="false">AW23+BD23+BI23</f>
        <v>-18001.7221768237</v>
      </c>
      <c r="BM23" s="136"/>
      <c r="BN23" s="7" t="n">
        <f aca="false">AM23+BK23</f>
        <v>648</v>
      </c>
      <c r="BO23" s="7" t="n">
        <f aca="false">BL23+AN23</f>
        <v>609.08082553195</v>
      </c>
      <c r="BP23" s="123"/>
      <c r="BQ23" s="137" t="n">
        <f aca="false">BN23/$BQ$16</f>
        <v>281.127982646421</v>
      </c>
      <c r="BR23" s="4" t="n">
        <f aca="false">BO23/$BQ$16</f>
        <v>264.243308256811</v>
      </c>
      <c r="BT23" s="123"/>
    </row>
    <row r="24" customFormat="false" ht="13.5" hidden="false" customHeight="false" outlineLevel="0" collapsed="false">
      <c r="B24" s="3" t="n">
        <f aca="false">+C23</f>
        <v>37226</v>
      </c>
      <c r="C24" s="3" t="n">
        <f aca="false">EOMONTH(B24,0)+1</f>
        <v>37257</v>
      </c>
      <c r="D24" s="117" t="n">
        <f aca="false">IF(B24&lt;B$12,0,1)</f>
        <v>1</v>
      </c>
      <c r="E24" s="52" t="n">
        <f aca="false">YEAR(B24)</f>
        <v>2001</v>
      </c>
      <c r="F24" s="52" t="n">
        <f aca="false">E24*D24</f>
        <v>2001</v>
      </c>
      <c r="G24" s="118" t="n">
        <f aca="false">+C24-B24</f>
        <v>31</v>
      </c>
      <c r="H24" s="118" t="n">
        <f aca="false">+C24-B24</f>
        <v>31</v>
      </c>
      <c r="I24" s="119" t="n">
        <v>25</v>
      </c>
      <c r="J24" s="120" t="n">
        <v>24</v>
      </c>
      <c r="K24" s="120"/>
      <c r="L24" s="40" t="n">
        <f aca="false">I24*J24*L$15</f>
        <v>600</v>
      </c>
      <c r="M24" s="40" t="n">
        <f aca="false">H24*L24</f>
        <v>18600</v>
      </c>
      <c r="N24" s="40"/>
      <c r="O24" s="40" t="n">
        <f aca="false">I24*J24*O$15</f>
        <v>600</v>
      </c>
      <c r="P24" s="40" t="n">
        <f aca="false">+H24*O24</f>
        <v>18600</v>
      </c>
      <c r="Q24" s="53"/>
      <c r="R24" s="40" t="n">
        <f aca="false">I24*J24*R$15</f>
        <v>600</v>
      </c>
      <c r="S24" s="40" t="n">
        <f aca="false">+H24*R24</f>
        <v>18600</v>
      </c>
      <c r="U24" s="121" t="n">
        <f aca="false">IF(ISNA(INDEX(Curves!$D$4:$H$500,MATCH(Alcoa!$B24,Curves!$D$4:$D$487,0),2)),0,(INDEX(Curves!$D$4:$H$500,MATCH(Alcoa!$B24,Curves!$D$4:$D$487,0),2)))</f>
        <v>0.222433333333318</v>
      </c>
      <c r="V24" s="121" t="n">
        <f aca="false">IF(ISNA(INDEX(Curves!$D$4:$H$500,MATCH(Alcoa!$B24,Curves!$D$4:$D$487,0),3)),0,(INDEX(Curves!$D$4:$H$500,MATCH(Alcoa!$B24,Curves!$D$4:$D$487,0),3)))</f>
        <v>0.923312892116547</v>
      </c>
      <c r="X24" s="114" t="n">
        <f aca="false">P24*V24</f>
        <v>17173.6197933678</v>
      </c>
      <c r="Z24" s="40" t="n">
        <f aca="false">S24*V24</f>
        <v>17173.6197933678</v>
      </c>
      <c r="AB24" s="121"/>
      <c r="AC24" s="122" t="n">
        <f aca="false">AC$15</f>
        <v>280</v>
      </c>
      <c r="AD24" s="40" t="n">
        <f aca="false">P24</f>
        <v>18600</v>
      </c>
      <c r="AE24" s="123" t="n">
        <f aca="false">AC24*AD24*-1</f>
        <v>-5208000</v>
      </c>
      <c r="AF24" s="123" t="n">
        <f aca="false">AE24*V24</f>
        <v>-4808613.54214298</v>
      </c>
      <c r="AG24" s="123"/>
      <c r="AH24" s="124" t="n">
        <f aca="false">IF(ISNA(INDEX(Curves!$D$4:$H$500,MATCH(Alcoa!$B24,Curves!$D$4:$D$487,0),4)),0,(INDEX(Curves!$D$4:$H$500,MATCH(Alcoa!$B24,Curves!$D$4:$D$487,0),4)))</f>
        <v>281.1</v>
      </c>
      <c r="AI24" s="40" t="n">
        <f aca="false">S24</f>
        <v>18600</v>
      </c>
      <c r="AJ24" s="123" t="n">
        <f aca="false">AH24*AI24</f>
        <v>5228460</v>
      </c>
      <c r="AK24" s="123" t="n">
        <f aca="false">AJ24*V24</f>
        <v>4827504.52391568</v>
      </c>
      <c r="AL24" s="124"/>
      <c r="AM24" s="7" t="n">
        <f aca="false">SUM(AJ24+AE24)</f>
        <v>20460</v>
      </c>
      <c r="AN24" s="7" t="n">
        <f aca="false">SUM(AK24+AF24)</f>
        <v>18890.981772705</v>
      </c>
      <c r="AO24" s="124"/>
      <c r="AP24" s="44" t="n">
        <f aca="false">AE24</f>
        <v>-5208000</v>
      </c>
      <c r="AQ24" s="44" t="n">
        <f aca="false">AF24</f>
        <v>-4808613.54214298</v>
      </c>
      <c r="AS24" s="138" t="n">
        <v>0</v>
      </c>
      <c r="AT24" s="139" t="n">
        <f aca="false">AI24</f>
        <v>18600</v>
      </c>
      <c r="AU24" s="140" t="n">
        <f aca="false">AS24*AT24</f>
        <v>0</v>
      </c>
      <c r="AV24" s="140" t="n">
        <f aca="false">AV$15*AU24*-1</f>
        <v>-0</v>
      </c>
      <c r="AW24" s="141" t="n">
        <f aca="false">AV24*V24</f>
        <v>-0</v>
      </c>
      <c r="AY24" s="142" t="n">
        <f aca="false">AP24</f>
        <v>-5208000</v>
      </c>
      <c r="AZ24" s="143" t="n">
        <v>0</v>
      </c>
      <c r="BA24" s="143" t="n">
        <v>0</v>
      </c>
      <c r="BB24" s="143" t="n">
        <f aca="false">SUM(AY24:BA24)</f>
        <v>-5208000</v>
      </c>
      <c r="BC24" s="143" t="n">
        <f aca="false">BC$15*BB24</f>
        <v>-19790.4</v>
      </c>
      <c r="BD24" s="144" t="n">
        <f aca="false">BC24*V24</f>
        <v>-18272.7314601433</v>
      </c>
      <c r="BF24" s="145" t="n">
        <v>0</v>
      </c>
      <c r="BG24" s="146"/>
      <c r="BH24" s="147" t="n">
        <f aca="false">BF24*BG24*BH$15*-1</f>
        <v>-0</v>
      </c>
      <c r="BI24" s="148" t="n">
        <f aca="false">BH24*V24</f>
        <v>-0</v>
      </c>
      <c r="BJ24" s="124"/>
      <c r="BK24" s="7" t="n">
        <f aca="false">AV24+BC24+BH24</f>
        <v>-19790.4</v>
      </c>
      <c r="BL24" s="7" t="n">
        <f aca="false">AW24+BD24+BI24</f>
        <v>-18272.7314601433</v>
      </c>
      <c r="BM24" s="136"/>
      <c r="BN24" s="7" t="n">
        <f aca="false">AM24+BK24</f>
        <v>669.599999999999</v>
      </c>
      <c r="BO24" s="7" t="n">
        <f aca="false">BL24+AN24</f>
        <v>618.250312561671</v>
      </c>
      <c r="BP24" s="123"/>
      <c r="BQ24" s="137" t="n">
        <f aca="false">BN24/$BQ$16</f>
        <v>290.498915401301</v>
      </c>
      <c r="BR24" s="4" t="n">
        <f aca="false">BO24/$BQ$16</f>
        <v>268.221393736083</v>
      </c>
    </row>
    <row r="25" customFormat="false" ht="12.75" hidden="false" customHeight="false" outlineLevel="0" collapsed="false">
      <c r="AY25" s="9"/>
      <c r="BD25" s="9"/>
    </row>
  </sheetData>
  <mergeCells count="24">
    <mergeCell ref="AC1:AE1"/>
    <mergeCell ref="AH1:AJ1"/>
    <mergeCell ref="AS1:AW1"/>
    <mergeCell ref="AY1:BD1"/>
    <mergeCell ref="BF1:BI1"/>
    <mergeCell ref="AM2:AN2"/>
    <mergeCell ref="AP2:AQ2"/>
    <mergeCell ref="BK2:BL2"/>
    <mergeCell ref="BN2:BO2"/>
    <mergeCell ref="BQ2:BR2"/>
    <mergeCell ref="L12:M12"/>
    <mergeCell ref="O12:P12"/>
    <mergeCell ref="R12:S12"/>
    <mergeCell ref="AC12:AF12"/>
    <mergeCell ref="AH12:AK12"/>
    <mergeCell ref="AY12:BD12"/>
    <mergeCell ref="AD13:AF13"/>
    <mergeCell ref="AM13:AN13"/>
    <mergeCell ref="AP13:AQ13"/>
    <mergeCell ref="AS13:AW13"/>
    <mergeCell ref="BF13:BI13"/>
    <mergeCell ref="BK13:BL13"/>
    <mergeCell ref="BN13:BO13"/>
    <mergeCell ref="BQ13:BR13"/>
  </mergeCells>
  <printOptions headings="false" gridLines="true" gridLinesSet="true" horizontalCentered="false" verticalCentered="false"/>
  <pageMargins left="0.747916666666667" right="0.747916666666667" top="0.5" bottom="0.520138888888889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4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O10" activeCellId="0" sqref="O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1.85"/>
    <col collapsed="false" customWidth="true" hidden="false" outlineLevel="0" max="2" min="2" style="2" width="3.85"/>
    <col collapsed="false" customWidth="true" hidden="false" outlineLevel="0" max="3" min="3" style="2" width="4.85"/>
    <col collapsed="false" customWidth="true" hidden="false" outlineLevel="0" max="4" min="4" style="2" width="4.28"/>
    <col collapsed="false" customWidth="true" hidden="false" outlineLevel="0" max="5" min="5" style="2" width="3.99"/>
    <col collapsed="false" customWidth="true" hidden="false" outlineLevel="0" max="6" min="6" style="2" width="12.28"/>
    <col collapsed="false" customWidth="true" hidden="false" outlineLevel="0" max="7" min="7" style="2" width="12.14"/>
    <col collapsed="false" customWidth="true" hidden="false" outlineLevel="0" max="8" min="8" style="2" width="2.7"/>
    <col collapsed="false" customWidth="true" hidden="false" outlineLevel="0" max="9" min="9" style="2" width="10.28"/>
    <col collapsed="false" customWidth="true" hidden="false" outlineLevel="0" max="10" min="10" style="2" width="11.28"/>
    <col collapsed="false" customWidth="true" hidden="false" outlineLevel="0" max="11" min="11" style="2" width="2.7"/>
    <col collapsed="false" customWidth="true" hidden="false" outlineLevel="0" max="12" min="12" style="2" width="17.14"/>
    <col collapsed="false" customWidth="true" hidden="false" outlineLevel="0" max="13" min="13" style="2" width="12.28"/>
    <col collapsed="false" customWidth="true" hidden="false" outlineLevel="0" max="14" min="14" style="2" width="11.7"/>
    <col collapsed="false" customWidth="true" hidden="false" outlineLevel="0" max="15" min="15" style="2" width="12.7"/>
    <col collapsed="false" customWidth="true" hidden="false" outlineLevel="0" max="16" min="16" style="2" width="2.7"/>
    <col collapsed="false" customWidth="true" hidden="false" outlineLevel="0" max="17" min="17" style="2" width="11.28"/>
    <col collapsed="false" customWidth="true" hidden="true" outlineLevel="0" max="19" min="18" style="2" width="10.41"/>
    <col collapsed="false" customWidth="true" hidden="false" outlineLevel="0" max="20" min="20" style="2" width="2.7"/>
    <col collapsed="false" customWidth="true" hidden="false" outlineLevel="0" max="21" min="21" style="149" width="13.56"/>
    <col collapsed="false" customWidth="false" hidden="false" outlineLevel="0" max="22" min="22" style="2" width="9.14"/>
    <col collapsed="false" customWidth="true" hidden="false" outlineLevel="0" max="23" min="23" style="2" width="9.28"/>
    <col collapsed="false" customWidth="false" hidden="false" outlineLevel="0" max="257" min="24" style="2" width="9.14"/>
  </cols>
  <sheetData>
    <row r="1" customFormat="false" ht="13.5" hidden="false" customHeight="false" outlineLevel="0" collapsed="false">
      <c r="A1" s="150" t="s">
        <v>79</v>
      </c>
    </row>
    <row r="2" customFormat="false" ht="12.75" hidden="false" customHeight="false" outlineLevel="0" collapsed="false">
      <c r="A2" s="151" t="n">
        <f aca="false">Curves!B1</f>
        <v>37081</v>
      </c>
      <c r="F2" s="19"/>
      <c r="G2" s="19"/>
      <c r="H2" s="19"/>
      <c r="I2" s="19" t="s">
        <v>28</v>
      </c>
      <c r="J2" s="19" t="s">
        <v>80</v>
      </c>
      <c r="L2" s="13" t="s">
        <v>81</v>
      </c>
      <c r="M2" s="13"/>
      <c r="O2" s="13"/>
      <c r="R2" s="19"/>
    </row>
    <row r="3" customFormat="false" ht="13.5" hidden="false" customHeight="false" outlineLevel="0" collapsed="false">
      <c r="F3" s="19" t="s">
        <v>72</v>
      </c>
      <c r="G3" s="19" t="s">
        <v>72</v>
      </c>
      <c r="H3" s="19"/>
      <c r="I3" s="19" t="s">
        <v>42</v>
      </c>
      <c r="J3" s="19" t="s">
        <v>42</v>
      </c>
      <c r="L3" s="19" t="s">
        <v>55</v>
      </c>
      <c r="M3" s="19" t="s">
        <v>30</v>
      </c>
      <c r="N3" s="19" t="s">
        <v>82</v>
      </c>
      <c r="O3" s="19" t="s">
        <v>29</v>
      </c>
      <c r="Q3" s="33" t="s">
        <v>83</v>
      </c>
      <c r="R3" s="19"/>
      <c r="S3" s="19"/>
      <c r="U3" s="27" t="s">
        <v>83</v>
      </c>
    </row>
    <row r="4" customFormat="false" ht="13.5" hidden="false" customHeight="false" outlineLevel="0" collapsed="false">
      <c r="A4" s="152" t="s">
        <v>84</v>
      </c>
      <c r="B4" s="152"/>
      <c r="C4" s="152"/>
      <c r="D4" s="152"/>
      <c r="F4" s="13" t="s">
        <v>85</v>
      </c>
      <c r="G4" s="13" t="s">
        <v>86</v>
      </c>
      <c r="H4" s="19"/>
      <c r="J4" s="13" t="s">
        <v>87</v>
      </c>
      <c r="L4" s="13" t="s">
        <v>46</v>
      </c>
      <c r="M4" s="13" t="s">
        <v>46</v>
      </c>
      <c r="N4" s="13" t="s">
        <v>46</v>
      </c>
      <c r="O4" s="13" t="s">
        <v>46</v>
      </c>
      <c r="Q4" s="27" t="n">
        <f aca="false">Alcoa!BQ16</f>
        <v>2.305</v>
      </c>
      <c r="S4" s="149"/>
      <c r="U4" s="153"/>
    </row>
    <row r="5" customFormat="false" ht="13.5" hidden="false" customHeight="false" outlineLevel="0" collapsed="false">
      <c r="A5" s="154"/>
      <c r="B5" s="154"/>
      <c r="C5" s="154"/>
      <c r="D5" s="154"/>
      <c r="F5" s="13"/>
      <c r="G5" s="13"/>
      <c r="H5" s="19"/>
      <c r="J5" s="13"/>
      <c r="L5" s="13"/>
      <c r="M5" s="13"/>
      <c r="N5" s="13"/>
      <c r="O5" s="13"/>
      <c r="Q5" s="153"/>
      <c r="S5" s="149"/>
      <c r="U5" s="153"/>
    </row>
    <row r="6" customFormat="false" ht="13.5" hidden="false" customHeight="false" outlineLevel="0" collapsed="false">
      <c r="A6" s="155"/>
      <c r="B6" s="155" t="s">
        <v>88</v>
      </c>
      <c r="C6" s="154"/>
      <c r="D6" s="154"/>
      <c r="F6" s="156" t="n">
        <f aca="false">+F10+F8</f>
        <v>106680</v>
      </c>
      <c r="G6" s="156" t="n">
        <f aca="false">+G10+G8</f>
        <v>102692.25774745</v>
      </c>
      <c r="H6" s="19"/>
      <c r="L6" s="157" t="n">
        <f aca="false">+L8+L10</f>
        <v>112961.483522195</v>
      </c>
      <c r="M6" s="157"/>
      <c r="N6" s="157" t="n">
        <f aca="false">+N8+N10</f>
        <v>-108728.882243287</v>
      </c>
      <c r="O6" s="157" t="n">
        <f aca="false">+O8+O10</f>
        <v>4232.60127890867</v>
      </c>
      <c r="Q6" s="158" t="n">
        <f aca="false">+Q8+Q10</f>
        <v>1836.26953531891</v>
      </c>
      <c r="R6" s="159"/>
      <c r="S6" s="160"/>
      <c r="U6" s="158" t="n">
        <f aca="false">+U8+U10</f>
        <v>1836.26953531891</v>
      </c>
      <c r="W6" s="160"/>
      <c r="X6" s="160"/>
    </row>
    <row r="7" customFormat="false" ht="13.5" hidden="false" customHeight="false" outlineLevel="0" collapsed="false">
      <c r="A7" s="154"/>
      <c r="B7" s="154"/>
      <c r="C7" s="154"/>
      <c r="D7" s="154"/>
      <c r="F7" s="156"/>
      <c r="G7" s="156"/>
      <c r="H7" s="19"/>
      <c r="J7" s="13"/>
      <c r="L7" s="13"/>
      <c r="M7" s="13"/>
      <c r="N7" s="13"/>
      <c r="O7" s="13"/>
      <c r="Q7" s="153"/>
      <c r="S7" s="149"/>
      <c r="U7" s="153"/>
      <c r="X7" s="161"/>
    </row>
    <row r="8" customFormat="false" ht="12.75" hidden="false" customHeight="false" outlineLevel="0" collapsed="false">
      <c r="B8" s="155" t="s">
        <v>89</v>
      </c>
      <c r="C8" s="19"/>
      <c r="D8" s="19"/>
      <c r="F8" s="40" t="n">
        <v>0</v>
      </c>
      <c r="G8" s="40"/>
      <c r="H8" s="162"/>
      <c r="I8" s="124"/>
      <c r="J8" s="124"/>
      <c r="L8" s="159" t="n">
        <v>0</v>
      </c>
      <c r="M8" s="159"/>
      <c r="N8" s="159" t="n">
        <f aca="false">Alcoa!BO19</f>
        <v>535.680000000466</v>
      </c>
      <c r="O8" s="159" t="n">
        <f aca="false">N8</f>
        <v>535.680000000466</v>
      </c>
      <c r="Q8" s="48" t="n">
        <f aca="false">Alcoa!BR19</f>
        <v>232.399132321243</v>
      </c>
      <c r="R8" s="163"/>
      <c r="S8" s="163"/>
      <c r="U8" s="158" t="n">
        <f aca="false">Q8+S8</f>
        <v>232.399132321243</v>
      </c>
      <c r="V8" s="163"/>
      <c r="W8" s="160"/>
      <c r="X8" s="160"/>
      <c r="Y8" s="160"/>
    </row>
    <row r="9" customFormat="false" ht="14.25" hidden="false" customHeight="false" outlineLevel="0" collapsed="false">
      <c r="A9" s="154"/>
      <c r="B9" s="154"/>
      <c r="C9" s="154"/>
      <c r="D9" s="154"/>
      <c r="F9" s="156"/>
      <c r="G9" s="156"/>
      <c r="H9" s="19"/>
      <c r="J9" s="13"/>
      <c r="L9" s="13"/>
      <c r="M9" s="13"/>
      <c r="N9" s="13"/>
      <c r="O9" s="13"/>
      <c r="Q9" s="153"/>
      <c r="S9" s="149"/>
      <c r="U9" s="153"/>
    </row>
    <row r="10" customFormat="false" ht="13.5" hidden="false" customHeight="false" outlineLevel="0" collapsed="false">
      <c r="A10" s="155" t="s">
        <v>90</v>
      </c>
      <c r="B10" s="164"/>
      <c r="C10" s="19" t="s">
        <v>66</v>
      </c>
      <c r="D10" s="19" t="s">
        <v>67</v>
      </c>
      <c r="F10" s="165" t="n">
        <f aca="false">SUM(F13:F15)</f>
        <v>106680</v>
      </c>
      <c r="G10" s="166" t="n">
        <f aca="false">SUM(G13:G15)</f>
        <v>102692.25774745</v>
      </c>
      <c r="H10" s="167"/>
      <c r="I10" s="168" t="n">
        <f aca="false">Alcoa!AC6</f>
        <v>280</v>
      </c>
      <c r="J10" s="168" t="n">
        <f aca="false">Alcoa!AH6</f>
        <v>281.1</v>
      </c>
      <c r="K10" s="169"/>
      <c r="L10" s="170" t="n">
        <f aca="false">SUM(L13:L15)</f>
        <v>112961.483522195</v>
      </c>
      <c r="M10" s="170"/>
      <c r="N10" s="170" t="n">
        <f aca="false">SUM(N13:N15)</f>
        <v>-109264.562243287</v>
      </c>
      <c r="O10" s="170" t="n">
        <f aca="false">SUM(O13:O15)</f>
        <v>3696.92127890821</v>
      </c>
      <c r="P10" s="169"/>
      <c r="Q10" s="171" t="n">
        <f aca="false">SUM(Q13:Q15)</f>
        <v>1603.87040299766</v>
      </c>
      <c r="R10" s="170"/>
      <c r="S10" s="172"/>
      <c r="T10" s="169"/>
      <c r="U10" s="173" t="n">
        <f aca="false">SUM(U13:U15)</f>
        <v>1603.87040299766</v>
      </c>
      <c r="W10" s="160"/>
      <c r="X10" s="160"/>
      <c r="Y10" s="160"/>
    </row>
    <row r="11" customFormat="false" ht="13.5" hidden="false" customHeight="false" outlineLevel="0" collapsed="false">
      <c r="A11" s="174" t="n">
        <f aca="false">Alcoa!B12</f>
        <v>37073</v>
      </c>
      <c r="B11" s="164"/>
      <c r="C11" s="19"/>
      <c r="D11" s="19"/>
      <c r="F11" s="98"/>
      <c r="G11" s="98"/>
      <c r="H11" s="175"/>
      <c r="I11" s="124"/>
      <c r="J11" s="124"/>
      <c r="L11" s="159"/>
      <c r="M11" s="159"/>
      <c r="N11" s="159"/>
      <c r="O11" s="159"/>
      <c r="Q11" s="27" t="n">
        <f aca="false">Alcoa!BQ16</f>
        <v>2.305</v>
      </c>
      <c r="R11" s="159"/>
      <c r="S11" s="160"/>
      <c r="U11" s="158"/>
    </row>
    <row r="12" customFormat="false" ht="14.25" hidden="false" customHeight="false" outlineLevel="0" collapsed="false">
      <c r="D12" s="9"/>
      <c r="E12" s="176" t="s">
        <v>47</v>
      </c>
      <c r="F12" s="177" t="n">
        <f aca="false">F10-Alcoa!P6</f>
        <v>0</v>
      </c>
      <c r="G12" s="178" t="n">
        <f aca="false">G10-Alcoa!X6</f>
        <v>0</v>
      </c>
      <c r="H12" s="179"/>
      <c r="I12" s="180"/>
      <c r="J12" s="180"/>
      <c r="K12" s="180"/>
      <c r="L12" s="181" t="n">
        <f aca="false">L10-Alcoa!AN6</f>
        <v>0</v>
      </c>
      <c r="M12" s="181"/>
      <c r="N12" s="181" t="n">
        <f aca="false">N10-Alcoa!BL6</f>
        <v>0</v>
      </c>
      <c r="O12" s="181"/>
      <c r="P12" s="180"/>
      <c r="Q12" s="182" t="n">
        <f aca="false">Q10-Alcoa!BR6</f>
        <v>0</v>
      </c>
      <c r="U12" s="153"/>
      <c r="W12" s="160"/>
    </row>
    <row r="13" customFormat="false" ht="13.5" hidden="false" customHeight="false" outlineLevel="0" collapsed="false">
      <c r="A13" s="2" t="n">
        <v>2000</v>
      </c>
      <c r="C13" s="19" t="s">
        <v>91</v>
      </c>
      <c r="D13" s="19" t="s">
        <v>92</v>
      </c>
      <c r="E13" s="183" t="n">
        <v>-1</v>
      </c>
      <c r="F13" s="40" t="n">
        <f aca="false">Alcoa!P8</f>
        <v>0</v>
      </c>
      <c r="G13" s="40" t="n">
        <f aca="false">Alcoa!X8</f>
        <v>0</v>
      </c>
      <c r="H13" s="162"/>
      <c r="I13" s="124" t="n">
        <f aca="false">Alcoa!AC8</f>
        <v>0</v>
      </c>
      <c r="J13" s="124" t="n">
        <f aca="false">Alcoa!AH8</f>
        <v>0</v>
      </c>
      <c r="L13" s="159" t="n">
        <f aca="false">Alcoa!AN8</f>
        <v>0</v>
      </c>
      <c r="M13" s="159"/>
      <c r="N13" s="159" t="n">
        <f aca="false">Alcoa!BL8</f>
        <v>0</v>
      </c>
      <c r="O13" s="159" t="n">
        <f aca="false">SUM(L13:N13)</f>
        <v>0</v>
      </c>
      <c r="Q13" s="48" t="n">
        <f aca="false">Alcoa!BR8</f>
        <v>0</v>
      </c>
      <c r="R13" s="159"/>
      <c r="S13" s="163"/>
      <c r="U13" s="158" t="n">
        <f aca="false">Q13+S13</f>
        <v>0</v>
      </c>
      <c r="W13" s="160"/>
    </row>
    <row r="14" customFormat="false" ht="12.75" hidden="false" customHeight="false" outlineLevel="0" collapsed="false">
      <c r="A14" s="2" t="n">
        <f aca="false">+A13+1</f>
        <v>2001</v>
      </c>
      <c r="C14" s="19" t="s">
        <v>93</v>
      </c>
      <c r="D14" s="19" t="s">
        <v>94</v>
      </c>
      <c r="F14" s="40" t="n">
        <f aca="false">Alcoa!P9</f>
        <v>106680</v>
      </c>
      <c r="G14" s="40" t="n">
        <f aca="false">Alcoa!X9</f>
        <v>102692.25774745</v>
      </c>
      <c r="H14" s="162"/>
      <c r="I14" s="124" t="n">
        <f aca="false">Alcoa!AC9</f>
        <v>280</v>
      </c>
      <c r="J14" s="124" t="n">
        <f aca="false">Alcoa!AH9</f>
        <v>281.1</v>
      </c>
      <c r="L14" s="159" t="n">
        <f aca="false">Alcoa!AN9</f>
        <v>112961.483522195</v>
      </c>
      <c r="M14" s="159"/>
      <c r="N14" s="159" t="n">
        <f aca="false">Alcoa!BL9</f>
        <v>-109264.562243287</v>
      </c>
      <c r="O14" s="159" t="n">
        <f aca="false">SUM(L14:N14)</f>
        <v>3696.92127890821</v>
      </c>
      <c r="Q14" s="48" t="n">
        <f aca="false">Alcoa!BR9</f>
        <v>1603.87040299766</v>
      </c>
      <c r="U14" s="158" t="n">
        <f aca="false">Q14+S14</f>
        <v>1603.87040299766</v>
      </c>
      <c r="W14" s="160"/>
    </row>
    <row r="15" customFormat="false" ht="12.75" hidden="false" customHeight="false" outlineLevel="0" collapsed="false">
      <c r="A15" s="2" t="n">
        <f aca="false">+A14+1</f>
        <v>2002</v>
      </c>
      <c r="C15" s="19" t="s">
        <v>93</v>
      </c>
      <c r="D15" s="19" t="s">
        <v>94</v>
      </c>
      <c r="F15" s="40" t="n">
        <f aca="false">Alcoa!P10</f>
        <v>0</v>
      </c>
      <c r="G15" s="40" t="n">
        <f aca="false">Alcoa!X10</f>
        <v>0</v>
      </c>
      <c r="H15" s="162"/>
      <c r="I15" s="124" t="n">
        <f aca="false">Alcoa!AC10</f>
        <v>0</v>
      </c>
      <c r="J15" s="124" t="n">
        <f aca="false">Alcoa!AH10</f>
        <v>0</v>
      </c>
      <c r="L15" s="159" t="n">
        <f aca="false">Alcoa!AN10</f>
        <v>0</v>
      </c>
      <c r="M15" s="159"/>
      <c r="N15" s="159" t="n">
        <f aca="false">Alcoa!BL10</f>
        <v>0</v>
      </c>
      <c r="O15" s="159" t="n">
        <f aca="false">SUM(L15:N15)</f>
        <v>0</v>
      </c>
      <c r="Q15" s="48" t="n">
        <f aca="false">Alcoa!BR10</f>
        <v>0</v>
      </c>
      <c r="U15" s="158" t="n">
        <f aca="false">Q15+S15</f>
        <v>0</v>
      </c>
    </row>
    <row r="18" customFormat="false" ht="14.25" hidden="false" customHeight="false" outlineLevel="0" collapsed="false">
      <c r="B18" s="183"/>
      <c r="Q18" s="184"/>
      <c r="R18" s="185"/>
      <c r="S18" s="62"/>
    </row>
    <row r="19" customFormat="false" ht="12.75" hidden="false" customHeight="false" outlineLevel="0" collapsed="false">
      <c r="B19" s="19"/>
      <c r="N19" s="186"/>
      <c r="O19" s="187"/>
      <c r="Q19" s="188" t="s">
        <v>95</v>
      </c>
      <c r="R19" s="189" t="n">
        <v>6179571</v>
      </c>
      <c r="S19" s="190"/>
      <c r="T19" s="190"/>
      <c r="U19" s="191" t="n">
        <v>0</v>
      </c>
      <c r="V19" s="192"/>
    </row>
    <row r="20" customFormat="false" ht="13.5" hidden="false" customHeight="false" outlineLevel="0" collapsed="false">
      <c r="B20" s="183"/>
      <c r="N20" s="186"/>
      <c r="O20" s="193"/>
      <c r="Q20" s="194" t="s">
        <v>96</v>
      </c>
      <c r="R20" s="184" t="n">
        <v>6184730</v>
      </c>
      <c r="S20" s="195" t="n">
        <f aca="false">+R20-R19</f>
        <v>5159</v>
      </c>
      <c r="T20" s="61"/>
      <c r="U20" s="196" t="n">
        <v>0</v>
      </c>
      <c r="V20" s="197" t="n">
        <f aca="false">U20-U19</f>
        <v>0</v>
      </c>
    </row>
    <row r="21" customFormat="false" ht="12.75" hidden="false" customHeight="false" outlineLevel="0" collapsed="false">
      <c r="B21" s="19"/>
      <c r="N21" s="186"/>
      <c r="O21" s="186"/>
      <c r="Q21" s="194" t="s">
        <v>97</v>
      </c>
      <c r="R21" s="184" t="n">
        <v>3756733</v>
      </c>
      <c r="S21" s="195" t="n">
        <f aca="false">R21-R20</f>
        <v>-2427997</v>
      </c>
      <c r="T21" s="61"/>
      <c r="U21" s="196" t="n">
        <v>2</v>
      </c>
      <c r="V21" s="198" t="n">
        <f aca="false">U21-U20</f>
        <v>2</v>
      </c>
    </row>
    <row r="22" customFormat="false" ht="12.75" hidden="false" customHeight="false" outlineLevel="0" collapsed="false">
      <c r="B22" s="19"/>
      <c r="Q22" s="194" t="s">
        <v>98</v>
      </c>
      <c r="R22" s="184" t="n">
        <v>3756733</v>
      </c>
      <c r="S22" s="195" t="n">
        <f aca="false">R22-R21</f>
        <v>0</v>
      </c>
      <c r="T22" s="61"/>
      <c r="U22" s="196" t="n">
        <v>2</v>
      </c>
      <c r="V22" s="198" t="n">
        <f aca="false">U22-U21</f>
        <v>0</v>
      </c>
    </row>
    <row r="23" customFormat="false" ht="13.5" hidden="false" customHeight="false" outlineLevel="0" collapsed="false">
      <c r="B23" s="183"/>
      <c r="J23" s="159"/>
      <c r="Q23" s="194" t="s">
        <v>99</v>
      </c>
      <c r="R23" s="184" t="n">
        <v>3756733</v>
      </c>
      <c r="S23" s="195" t="n">
        <f aca="false">R23-R22</f>
        <v>0</v>
      </c>
      <c r="T23" s="61"/>
      <c r="U23" s="196" t="n">
        <v>2</v>
      </c>
      <c r="V23" s="198" t="n">
        <f aca="false">U23-U22</f>
        <v>0</v>
      </c>
    </row>
    <row r="24" customFormat="false" ht="12.75" hidden="false" customHeight="false" outlineLevel="0" collapsed="false">
      <c r="B24" s="19"/>
      <c r="J24" s="199"/>
      <c r="K24" s="19"/>
      <c r="Q24" s="194" t="s">
        <v>100</v>
      </c>
      <c r="R24" s="184" t="n">
        <v>3756733</v>
      </c>
      <c r="S24" s="195" t="n">
        <f aca="false">R24-R23</f>
        <v>0</v>
      </c>
      <c r="T24" s="61"/>
      <c r="U24" s="196" t="n">
        <v>2</v>
      </c>
      <c r="V24" s="198" t="n">
        <f aca="false">U24-U23</f>
        <v>0</v>
      </c>
    </row>
    <row r="25" customFormat="false" ht="13.5" hidden="false" customHeight="false" outlineLevel="0" collapsed="false">
      <c r="B25" s="19"/>
      <c r="J25" s="124"/>
      <c r="K25" s="19"/>
      <c r="Q25" s="200" t="s">
        <v>101</v>
      </c>
      <c r="R25" s="201"/>
      <c r="S25" s="202" t="n">
        <f aca="false">SUM(S20:S24)</f>
        <v>-2422838</v>
      </c>
      <c r="T25" s="203"/>
      <c r="U25" s="204"/>
      <c r="V25" s="205" t="n">
        <f aca="false">SUM(V20:V24)</f>
        <v>2</v>
      </c>
    </row>
    <row r="26" customFormat="false" ht="12.75" hidden="false" customHeight="false" outlineLevel="0" collapsed="false">
      <c r="B26" s="19"/>
      <c r="Q26" s="62"/>
      <c r="R26" s="62"/>
      <c r="S26" s="62"/>
    </row>
    <row r="27" customFormat="false" ht="12.75" hidden="false" customHeight="false" outlineLevel="0" collapsed="false">
      <c r="B27" s="19"/>
      <c r="J27" s="124"/>
      <c r="K27" s="19"/>
    </row>
    <row r="28" customFormat="false" ht="12.75" hidden="false" customHeight="false" outlineLevel="0" collapsed="false">
      <c r="B28" s="19"/>
      <c r="Q28" s="206"/>
      <c r="R28" s="184"/>
      <c r="S28" s="62"/>
      <c r="T28" s="62"/>
      <c r="U28" s="186"/>
    </row>
    <row r="29" customFormat="false" ht="13.5" hidden="false" customHeight="false" outlineLevel="0" collapsed="false">
      <c r="B29" s="183"/>
      <c r="F29" s="207"/>
      <c r="G29" s="207"/>
      <c r="H29" s="207"/>
      <c r="I29" s="207"/>
      <c r="J29" s="208"/>
      <c r="Q29" s="206"/>
      <c r="R29" s="184"/>
      <c r="S29" s="195"/>
      <c r="T29" s="62"/>
      <c r="U29" s="186"/>
    </row>
    <row r="30" customFormat="false" ht="12.75" hidden="false" customHeight="false" outlineLevel="0" collapsed="false">
      <c r="J30" s="199"/>
      <c r="K30" s="19"/>
      <c r="Q30" s="206"/>
      <c r="R30" s="184"/>
      <c r="S30" s="195"/>
      <c r="T30" s="62"/>
      <c r="U30" s="186"/>
    </row>
    <row r="31" customFormat="false" ht="12.75" hidden="false" customHeight="false" outlineLevel="0" collapsed="false">
      <c r="J31" s="124"/>
      <c r="K31" s="19"/>
      <c r="Q31" s="206"/>
      <c r="R31" s="184"/>
      <c r="S31" s="195"/>
      <c r="T31" s="62"/>
      <c r="U31" s="186"/>
    </row>
    <row r="32" customFormat="false" ht="12.75" hidden="false" customHeight="false" outlineLevel="0" collapsed="false">
      <c r="J32" s="199"/>
      <c r="K32" s="19"/>
      <c r="Q32" s="206"/>
      <c r="R32" s="184"/>
      <c r="S32" s="195"/>
      <c r="T32" s="62"/>
      <c r="U32" s="186"/>
    </row>
    <row r="33" customFormat="false" ht="12.75" hidden="false" customHeight="false" outlineLevel="0" collapsed="false">
      <c r="C33" s="149"/>
      <c r="F33" s="159"/>
      <c r="Q33" s="206"/>
      <c r="R33" s="184"/>
      <c r="S33" s="195"/>
      <c r="T33" s="62"/>
      <c r="U33" s="186"/>
    </row>
    <row r="34" customFormat="false" ht="12.75" hidden="false" customHeight="false" outlineLevel="0" collapsed="false">
      <c r="Q34" s="209"/>
      <c r="R34" s="184"/>
      <c r="S34" s="195"/>
      <c r="T34" s="62"/>
      <c r="U34" s="186"/>
    </row>
  </sheetData>
  <mergeCells count="1">
    <mergeCell ref="A4:D4"/>
  </mergeCells>
  <printOptions headings="false" gridLines="false" gridLinesSet="true" horizontalCentered="true" verticalCentered="true"/>
  <pageMargins left="0" right="0" top="0.5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Roman,Regular"&amp;F/&amp;A&amp;R&amp;"Times New Roman,Italic"&amp;D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5.7"/>
    <col collapsed="false" customWidth="true" hidden="false" outlineLevel="0" max="2" min="2" style="2" width="17.28"/>
    <col collapsed="false" customWidth="true" hidden="false" outlineLevel="0" max="3" min="3" style="2" width="2.7"/>
    <col collapsed="false" customWidth="true" hidden="false" outlineLevel="0" max="4" min="4" style="2" width="15.13"/>
    <col collapsed="false" customWidth="true" hidden="false" outlineLevel="0" max="5" min="5" style="62" width="13.99"/>
    <col collapsed="false" customWidth="true" hidden="false" outlineLevel="0" max="6" min="6" style="2" width="13.99"/>
    <col collapsed="false" customWidth="true" hidden="false" outlineLevel="0" max="7" min="7" style="210" width="21.56"/>
    <col collapsed="false" customWidth="true" hidden="false" outlineLevel="0" max="8" min="8" style="2" width="13.99"/>
    <col collapsed="false" customWidth="false" hidden="false" outlineLevel="0" max="14" min="9" style="2" width="9.14"/>
    <col collapsed="false" customWidth="false" hidden="false" outlineLevel="0" max="15" min="15" style="9" width="9.14"/>
    <col collapsed="false" customWidth="true" hidden="false" outlineLevel="0" max="16" min="16" style="9" width="12.28"/>
    <col collapsed="false" customWidth="true" hidden="false" outlineLevel="0" max="17" min="17" style="9" width="12.14"/>
    <col collapsed="false" customWidth="false" hidden="false" outlineLevel="0" max="257" min="18" style="2" width="9.14"/>
  </cols>
  <sheetData>
    <row r="1" customFormat="false" ht="12.75" hidden="false" customHeight="false" outlineLevel="0" collapsed="false">
      <c r="A1" s="164" t="s">
        <v>102</v>
      </c>
      <c r="B1" s="211" t="n">
        <v>37081</v>
      </c>
      <c r="D1" s="212"/>
    </row>
    <row r="2" customFormat="false" ht="13.5" hidden="false" customHeight="true" outlineLevel="0" collapsed="false">
      <c r="A2" s="164" t="s">
        <v>103</v>
      </c>
      <c r="B2" s="211" t="n">
        <v>37073</v>
      </c>
      <c r="C2" s="2" t="s">
        <v>104</v>
      </c>
      <c r="D2" s="212"/>
      <c r="G2" s="213" t="s">
        <v>105</v>
      </c>
      <c r="H2" s="213" t="s">
        <v>106</v>
      </c>
      <c r="P2" s="214"/>
      <c r="Q2" s="214"/>
    </row>
    <row r="3" customFormat="false" ht="13.5" hidden="false" customHeight="true" outlineLevel="0" collapsed="false">
      <c r="B3" s="154" t="s">
        <v>107</v>
      </c>
      <c r="D3" s="150" t="s">
        <v>108</v>
      </c>
      <c r="E3" s="15" t="s">
        <v>109</v>
      </c>
      <c r="F3" s="2" t="s">
        <v>110</v>
      </c>
      <c r="G3" s="213" t="s">
        <v>111</v>
      </c>
      <c r="H3" s="213" t="s">
        <v>112</v>
      </c>
    </row>
    <row r="4" customFormat="false" ht="12.75" hidden="false" customHeight="false" outlineLevel="0" collapsed="false">
      <c r="A4" s="155" t="s">
        <v>113</v>
      </c>
      <c r="B4" s="215" t="n">
        <f aca="false">IF(ISNA(INDEX(A5:B876,MATCH(B1,A5:A876,0),1)),0,(INDEX(A5:B876,MATCH(B1,A5:A876,0),2)))</f>
        <v>2.305</v>
      </c>
      <c r="C4" s="212"/>
      <c r="D4" s="212" t="n">
        <v>37073</v>
      </c>
      <c r="E4" s="216" t="n">
        <v>1</v>
      </c>
      <c r="F4" s="217" t="n">
        <f aca="false">IF(E4=1,1,(1+(E4/1))^(-1*(D4-B$1)/365))</f>
        <v>1</v>
      </c>
      <c r="G4" s="210" t="n">
        <v>281.1</v>
      </c>
      <c r="H4" s="218" t="n">
        <v>2.02194164372061</v>
      </c>
    </row>
    <row r="5" customFormat="false" ht="12" hidden="false" customHeight="true" outlineLevel="0" collapsed="false">
      <c r="A5" s="212" t="n">
        <v>37081</v>
      </c>
      <c r="B5" s="219" t="n">
        <v>2.305</v>
      </c>
      <c r="D5" s="212" t="n">
        <f aca="false">EOMONTH(D4,0)+1</f>
        <v>37104</v>
      </c>
      <c r="E5" s="216" t="n">
        <v>0.193262068965529</v>
      </c>
      <c r="F5" s="217" t="n">
        <f aca="false">IF(E5=1,1,(1+(E5/1))^(-1*(D5-B$1)/365))</f>
        <v>0.988927812647552</v>
      </c>
      <c r="G5" s="210" t="n">
        <v>281.1</v>
      </c>
      <c r="H5" s="218" t="n">
        <v>1.84305964948473</v>
      </c>
    </row>
    <row r="6" customFormat="false" ht="12.75" hidden="false" customHeight="false" outlineLevel="0" collapsed="false">
      <c r="A6" s="212"/>
      <c r="B6" s="219"/>
      <c r="D6" s="212" t="n">
        <f aca="false">EOMONTH(D5,0)+1</f>
        <v>37135</v>
      </c>
      <c r="E6" s="216" t="n">
        <v>0.200580000000016</v>
      </c>
      <c r="F6" s="217" t="n">
        <f aca="false">IF(E6=1,1,(1+(E6/1))^(-1*(D6-B$1)/365))</f>
        <v>0.973317353891663</v>
      </c>
      <c r="G6" s="210" t="n">
        <v>281.1</v>
      </c>
      <c r="H6" s="218" t="n">
        <v>1.6807677675891</v>
      </c>
    </row>
    <row r="7" customFormat="false" ht="12.75" hidden="false" customHeight="false" outlineLevel="0" collapsed="false">
      <c r="A7" s="212"/>
      <c r="B7" s="219"/>
      <c r="D7" s="212" t="n">
        <f aca="false">EOMONTH(D6,0)+1</f>
        <v>37165</v>
      </c>
      <c r="E7" s="216" t="n">
        <v>0.208737500000003</v>
      </c>
      <c r="F7" s="217" t="n">
        <f aca="false">IF(E7=1,1,(1+(E7/1))^(-1*(D7-B$1)/365))</f>
        <v>0.957309486476622</v>
      </c>
      <c r="G7" s="210" t="n">
        <v>281.1</v>
      </c>
      <c r="H7" s="218" t="n">
        <v>1.55972776506685</v>
      </c>
    </row>
    <row r="8" customFormat="false" ht="12.75" hidden="false" customHeight="false" outlineLevel="0" collapsed="false">
      <c r="A8" s="212"/>
      <c r="B8" s="219"/>
      <c r="D8" s="212" t="n">
        <f aca="false">EOMONTH(D7,0)+1</f>
        <v>37196</v>
      </c>
      <c r="E8" s="216" t="n">
        <v>0.217246428571459</v>
      </c>
      <c r="F8" s="217" t="n">
        <f aca="false">IF(E8=1,1,(1+(E8/1))^(-1*(D8-B$1)/365))</f>
        <v>0.9399395455735</v>
      </c>
      <c r="G8" s="210" t="n">
        <v>281.1</v>
      </c>
      <c r="H8" s="218" t="n">
        <v>1.46712703933455</v>
      </c>
    </row>
    <row r="9" customFormat="false" ht="12.75" hidden="false" customHeight="false" outlineLevel="0" collapsed="false">
      <c r="A9" s="212"/>
      <c r="B9" s="219"/>
      <c r="D9" s="212" t="n">
        <f aca="false">EOMONTH(D8,0)+1</f>
        <v>37226</v>
      </c>
      <c r="E9" s="216" t="n">
        <v>0.222433333333318</v>
      </c>
      <c r="F9" s="217" t="n">
        <f aca="false">IF(E9=1,1,(1+(E9/1))^(-1*(D9-B$1)/365))</f>
        <v>0.923312892116547</v>
      </c>
      <c r="G9" s="210" t="n">
        <v>281.1</v>
      </c>
      <c r="H9" s="218" t="n">
        <v>1.41003462146135</v>
      </c>
    </row>
    <row r="10" customFormat="false" ht="12.75" hidden="false" customHeight="false" outlineLevel="0" collapsed="false">
      <c r="A10" s="212"/>
      <c r="B10" s="219"/>
      <c r="D10" s="212" t="n">
        <f aca="false">EOMONTH(D9,0)+1</f>
        <v>37257</v>
      </c>
      <c r="E10" s="216" t="n">
        <v>0.226280000000011</v>
      </c>
      <c r="F10" s="217" t="n">
        <f aca="false">IF(E10=1,1,(1+(E10/1))^(-1*(D10-B$1)/365))</f>
        <v>0.906322582371302</v>
      </c>
      <c r="H10" s="218"/>
    </row>
    <row r="11" customFormat="false" ht="12.75" hidden="false" customHeight="false" outlineLevel="0" collapsed="false">
      <c r="A11" s="212"/>
      <c r="B11" s="219"/>
      <c r="D11" s="212" t="n">
        <f aca="false">EOMONTH(D10,0)+1</f>
        <v>37288</v>
      </c>
      <c r="E11" s="216" t="n">
        <v>0.229587096774184</v>
      </c>
      <c r="F11" s="217" t="n">
        <f aca="false">IF(E11=1,1,(1+(E11/1))^(-1*(D11-B$1)/365))</f>
        <v>0.889396492422094</v>
      </c>
      <c r="H11" s="218"/>
    </row>
    <row r="12" customFormat="false" ht="12.75" hidden="false" customHeight="false" outlineLevel="0" collapsed="false">
      <c r="A12" s="212"/>
      <c r="B12" s="219"/>
      <c r="D12" s="212" t="n">
        <f aca="false">EOMONTH(D11,0)+1</f>
        <v>37316</v>
      </c>
      <c r="E12" s="216" t="n">
        <v>0.231875862069</v>
      </c>
      <c r="F12" s="217" t="n">
        <f aca="false">IF(E12=1,1,(1+(E12/1))^(-1*(D12-B$1)/365))</f>
        <v>0.874358980038317</v>
      </c>
      <c r="H12" s="218"/>
    </row>
    <row r="13" customFormat="false" ht="12.75" hidden="false" customHeight="false" outlineLevel="0" collapsed="false">
      <c r="A13" s="212"/>
      <c r="B13" s="219"/>
      <c r="D13" s="212" t="n">
        <f aca="false">EOMONTH(D12,0)+1</f>
        <v>37347</v>
      </c>
      <c r="E13" s="220" t="n">
        <v>0.234040000000011</v>
      </c>
      <c r="F13" s="217" t="n">
        <f aca="false">IF(E13=1,1,(1+(E13/1))^(-1*(D13-B$1)/365))</f>
        <v>0.857911036148522</v>
      </c>
      <c r="H13" s="218"/>
    </row>
    <row r="14" customFormat="false" ht="12.75" hidden="false" customHeight="false" outlineLevel="0" collapsed="false">
      <c r="A14" s="212"/>
      <c r="B14" s="219"/>
      <c r="D14" s="212" t="n">
        <f aca="false">EOMONTH(D13,0)+1</f>
        <v>37377</v>
      </c>
      <c r="E14" s="216" t="n">
        <v>0.236175000000015</v>
      </c>
      <c r="F14" s="217" t="n">
        <f aca="false">IF(E14=1,1,(1+(E14/1))^(-1*(D14-B$1)/365))</f>
        <v>0.842028787519403</v>
      </c>
      <c r="H14" s="218"/>
    </row>
    <row r="15" customFormat="false" ht="12.75" hidden="false" customHeight="false" outlineLevel="0" collapsed="false">
      <c r="A15" s="212"/>
      <c r="B15" s="219"/>
      <c r="D15" s="212" t="n">
        <f aca="false">EOMONTH(D14,0)+1</f>
        <v>37408</v>
      </c>
      <c r="E15" s="216" t="n">
        <v>0.238192857142847</v>
      </c>
      <c r="F15" s="217" t="n">
        <f aca="false">IF(E15=1,1,(1+(E15/1))^(-1*(D15-B$1)/365))</f>
        <v>0.825794254364028</v>
      </c>
      <c r="H15" s="218"/>
    </row>
    <row r="16" customFormat="false" ht="12.75" hidden="false" customHeight="false" outlineLevel="0" collapsed="false">
      <c r="A16" s="212"/>
      <c r="B16" s="219"/>
      <c r="D16" s="212" t="n">
        <f aca="false">EOMONTH(D15,0)+1</f>
        <v>37438</v>
      </c>
      <c r="E16" s="216" t="n">
        <v>0.240489999999983</v>
      </c>
      <c r="F16" s="217" t="n">
        <f aca="false">IF(E16=1,1,(1+(E16/1))^(-1*(D16-B$1)/365))</f>
        <v>0.809949779764234</v>
      </c>
      <c r="H16" s="218"/>
    </row>
    <row r="17" customFormat="false" ht="12.75" hidden="false" customHeight="false" outlineLevel="0" collapsed="false">
      <c r="A17" s="212"/>
      <c r="B17" s="219"/>
      <c r="D17" s="212" t="n">
        <f aca="false">EOMONTH(D16,0)+1</f>
        <v>37469</v>
      </c>
      <c r="E17" s="216" t="n">
        <v>0.242953333333351</v>
      </c>
      <c r="F17" s="217" t="n">
        <f aca="false">IF(E17=1,1,(1+(E17/1))^(-1*(D17-B$1)/365))</f>
        <v>0.793584595220225</v>
      </c>
      <c r="H17" s="218"/>
    </row>
    <row r="18" customFormat="false" ht="12.75" hidden="false" customHeight="false" outlineLevel="0" collapsed="false">
      <c r="A18" s="212"/>
      <c r="B18" s="219"/>
      <c r="D18" s="212" t="n">
        <f aca="false">EOMONTH(D17,0)+1</f>
        <v>37500</v>
      </c>
      <c r="E18" s="216" t="n">
        <v>0.246083870967722</v>
      </c>
      <c r="F18" s="217" t="n">
        <f aca="false">IF(E18=1,1,(1+(E18/1))^(-1*(D18-B$1)/365))</f>
        <v>0.776813857272436</v>
      </c>
      <c r="H18" s="218"/>
    </row>
    <row r="19" customFormat="false" ht="12.75" hidden="false" customHeight="false" outlineLevel="0" collapsed="false">
      <c r="A19" s="212"/>
      <c r="B19" s="219"/>
      <c r="D19" s="212" t="n">
        <f aca="false">EOMONTH(D18,0)+1</f>
        <v>37530</v>
      </c>
      <c r="E19" s="216" t="n">
        <v>0.248606896551753</v>
      </c>
      <c r="F19" s="217" t="n">
        <f aca="false">IF(E19=1,1,(1+(E19/1))^(-1*(D19-B$1)/365))</f>
        <v>0.760997348972446</v>
      </c>
      <c r="H19" s="218"/>
    </row>
    <row r="20" customFormat="false" ht="12.75" hidden="false" customHeight="false" outlineLevel="0" collapsed="false">
      <c r="A20" s="212"/>
      <c r="B20" s="219"/>
      <c r="D20" s="212" t="n">
        <f aca="false">EOMONTH(D19,0)+1</f>
        <v>37561</v>
      </c>
      <c r="E20" s="216" t="n">
        <v>0.250866666666639</v>
      </c>
      <c r="F20" s="217" t="n">
        <f aca="false">IF(E20=1,1,(1+(E20/1))^(-1*(D20-B$1)/365))</f>
        <v>0.745007853783428</v>
      </c>
      <c r="H20" s="218"/>
    </row>
    <row r="21" customFormat="false" ht="12.75" hidden="false" customHeight="false" outlineLevel="0" collapsed="false">
      <c r="A21" s="212"/>
      <c r="B21" s="219"/>
      <c r="D21" s="212" t="n">
        <f aca="false">EOMONTH(D20,0)+1</f>
        <v>37591</v>
      </c>
      <c r="E21" s="216" t="n">
        <v>0.252793750000004</v>
      </c>
      <c r="F21" s="217" t="n">
        <f aca="false">IF(E21=1,1,(1+(E21/1))^(-1*(D21-B$1)/365))</f>
        <v>0.729855279514828</v>
      </c>
      <c r="H21" s="218"/>
    </row>
    <row r="22" customFormat="false" ht="12.75" hidden="false" customHeight="false" outlineLevel="0" collapsed="false">
      <c r="A22" s="212"/>
      <c r="B22" s="219"/>
      <c r="D22" s="212" t="n">
        <f aca="false">EOMONTH(D21,0)+1</f>
        <v>37622</v>
      </c>
      <c r="E22" s="216" t="n">
        <v>0.254550000000051</v>
      </c>
      <c r="F22" s="217" t="n">
        <f aca="false">IF(E22=1,1,(1+(E22/1))^(-1*(D22-B$1)/365))</f>
        <v>0.714532411376535</v>
      </c>
      <c r="H22" s="218"/>
    </row>
    <row r="23" customFormat="false" ht="12.75" hidden="false" customHeight="false" outlineLevel="0" collapsed="false">
      <c r="A23" s="212"/>
      <c r="B23" s="219"/>
      <c r="D23" s="212" t="n">
        <f aca="false">EOMONTH(D22,0)+1</f>
        <v>37653</v>
      </c>
      <c r="E23" s="216" t="n">
        <v>0.256059999999996</v>
      </c>
      <c r="F23" s="217" t="n">
        <f aca="false">IF(E23=1,1,(1+(E23/1))^(-1*(D23-B$1)/365))</f>
        <v>0.69958182687121</v>
      </c>
      <c r="H23" s="218"/>
    </row>
    <row r="24" customFormat="false" ht="12.75" hidden="false" customHeight="false" outlineLevel="0" collapsed="false">
      <c r="A24" s="212"/>
      <c r="B24" s="219"/>
      <c r="D24" s="212" t="n">
        <f aca="false">EOMONTH(D23,0)+1</f>
        <v>37681</v>
      </c>
      <c r="E24" s="216" t="n">
        <v>0.25733333333335</v>
      </c>
      <c r="F24" s="217" t="n">
        <f aca="false">IF(E24=1,1,(1+(E24/1))^(-1*(D24-B$1)/365))</f>
        <v>0.686309233989424</v>
      </c>
      <c r="H24" s="218"/>
    </row>
    <row r="25" customFormat="false" ht="12.75" hidden="false" customHeight="false" outlineLevel="0" collapsed="false">
      <c r="A25" s="212"/>
      <c r="B25" s="219"/>
      <c r="D25" s="212" t="n">
        <f aca="false">EOMONTH(D24,0)+1</f>
        <v>37712</v>
      </c>
      <c r="E25" s="220" t="n">
        <v>0.258612500000011</v>
      </c>
      <c r="F25" s="217" t="n">
        <f aca="false">IF(E25=1,1,(1+(E25/1))^(-1*(D25-B$1)/365))</f>
        <v>0.671908173631995</v>
      </c>
      <c r="H25" s="218"/>
    </row>
    <row r="26" customFormat="false" ht="12.75" hidden="false" customHeight="false" outlineLevel="0" collapsed="false">
      <c r="A26" s="212"/>
      <c r="B26" s="219"/>
      <c r="D26" s="212" t="n">
        <f aca="false">EOMONTH(D25,0)+1</f>
        <v>37742</v>
      </c>
      <c r="E26" s="216" t="n">
        <v>0.259689285714309</v>
      </c>
      <c r="F26" s="217" t="n">
        <f aca="false">IF(E26=1,1,(1+(E26/1))^(-1*(D26-B$1)/365))</f>
        <v>0.658304825790814</v>
      </c>
      <c r="H26" s="218"/>
    </row>
    <row r="27" customFormat="false" ht="12.75" hidden="false" customHeight="false" outlineLevel="0" collapsed="false">
      <c r="A27" s="212"/>
      <c r="B27" s="219"/>
      <c r="D27" s="212" t="n">
        <f aca="false">EOMONTH(D26,0)+1</f>
        <v>37773</v>
      </c>
      <c r="E27" s="216" t="n">
        <v>0.260841935483889</v>
      </c>
      <c r="F27" s="217" t="n">
        <f aca="false">IF(E27=1,1,(1+(E27/1))^(-1*(D27-B$1)/365))</f>
        <v>0.644404327736743</v>
      </c>
      <c r="H27" s="218"/>
    </row>
    <row r="28" customFormat="false" ht="12.75" hidden="false" customHeight="false" outlineLevel="0" collapsed="false">
      <c r="A28" s="212"/>
      <c r="B28" s="219"/>
      <c r="D28" s="212" t="n">
        <f aca="false">EOMONTH(D27,0)+1</f>
        <v>37803</v>
      </c>
      <c r="E28" s="216" t="n">
        <v>0.262142458100553</v>
      </c>
      <c r="F28" s="217" t="n">
        <f aca="false">IF(E28=1,1,(1+(E28/1))^(-1*(D28-B$1)/365))</f>
        <v>0.630956357955405</v>
      </c>
      <c r="H28" s="218"/>
    </row>
    <row r="29" customFormat="false" ht="12.75" hidden="false" customHeight="false" outlineLevel="0" collapsed="false">
      <c r="A29" s="212"/>
      <c r="B29" s="219"/>
      <c r="D29" s="212" t="n">
        <f aca="false">EOMONTH(D28,0)+1</f>
        <v>37834</v>
      </c>
      <c r="E29" s="216" t="n">
        <v>0.263389385474857</v>
      </c>
      <c r="F29" s="217" t="n">
        <f aca="false">IF(E29=1,1,(1+(E29/1))^(-1*(D29-B$1)/365))</f>
        <v>0.617344120574319</v>
      </c>
      <c r="H29" s="218"/>
    </row>
    <row r="30" customFormat="false" ht="12.75" hidden="false" customHeight="false" outlineLevel="0" collapsed="false">
      <c r="A30" s="212"/>
      <c r="B30" s="219"/>
      <c r="D30" s="212" t="n">
        <f aca="false">EOMONTH(D29,0)+1</f>
        <v>37865</v>
      </c>
      <c r="E30" s="216" t="n">
        <v>0.264636312849161</v>
      </c>
      <c r="F30" s="217" t="n">
        <f aca="false">IF(E30=1,1,(1+(E30/1))^(-1*(D30-B$1)/365))</f>
        <v>0.603925510683156</v>
      </c>
      <c r="H30" s="218"/>
    </row>
    <row r="31" customFormat="false" ht="12.75" hidden="false" customHeight="false" outlineLevel="0" collapsed="false">
      <c r="A31" s="212"/>
      <c r="B31" s="219"/>
      <c r="D31" s="212" t="n">
        <f aca="false">EOMONTH(D30,0)+1</f>
        <v>37895</v>
      </c>
      <c r="E31" s="216" t="n">
        <v>0.265843016759777</v>
      </c>
      <c r="F31" s="217" t="n">
        <f aca="false">IF(E31=1,1,(1+(E31/1))^(-1*(D31-B$1)/365))</f>
        <v>0.591124431932201</v>
      </c>
      <c r="H31" s="218"/>
    </row>
    <row r="32" customFormat="false" ht="12.75" hidden="false" customHeight="false" outlineLevel="0" collapsed="false">
      <c r="A32" s="212"/>
      <c r="B32" s="219"/>
      <c r="D32" s="212" t="n">
        <f aca="false">EOMONTH(D31,0)+1</f>
        <v>37926</v>
      </c>
      <c r="E32" s="216" t="n">
        <v>0.267089944134081</v>
      </c>
      <c r="F32" s="217" t="n">
        <f aca="false">IF(E32=1,1,(1+(E32/1))^(-1*(D32-B$1)/365))</f>
        <v>0.578087694543149</v>
      </c>
      <c r="H32" s="218"/>
    </row>
    <row r="33" customFormat="false" ht="12.75" hidden="false" customHeight="false" outlineLevel="0" collapsed="false">
      <c r="A33" s="212"/>
      <c r="B33" s="219"/>
      <c r="D33" s="212" t="n">
        <f aca="false">EOMONTH(D32,0)+1</f>
        <v>37956</v>
      </c>
      <c r="E33" s="216" t="n">
        <v>0.268296648044697</v>
      </c>
      <c r="F33" s="217" t="n">
        <f aca="false">IF(E33=1,1,(1+(E33/1))^(-1*(D33-B$1)/365))</f>
        <v>0.56565648389599</v>
      </c>
      <c r="H33" s="218"/>
    </row>
    <row r="34" customFormat="false" ht="12.75" hidden="false" customHeight="false" outlineLevel="0" collapsed="false">
      <c r="A34" s="212"/>
      <c r="B34" s="219"/>
      <c r="D34" s="212" t="n">
        <f aca="false">EOMONTH(D33,0)+1</f>
        <v>37987</v>
      </c>
      <c r="E34" s="216" t="n">
        <v>0.269341988950279</v>
      </c>
      <c r="F34" s="217" t="n">
        <f aca="false">IF(E34=1,1,(1+(E34/1))^(-1*(D34-B$1)/365))</f>
        <v>0.553220079984532</v>
      </c>
      <c r="H34" s="218"/>
    </row>
    <row r="35" customFormat="false" ht="12.75" hidden="false" customHeight="false" outlineLevel="0" collapsed="false">
      <c r="A35" s="212"/>
      <c r="B35" s="219"/>
      <c r="D35" s="212" t="n">
        <f aca="false">EOMONTH(D34,0)+1</f>
        <v>38018</v>
      </c>
      <c r="E35" s="216" t="n">
        <v>0.270198342541438</v>
      </c>
      <c r="F35" s="217" t="n">
        <f aca="false">IF(E35=1,1,(1+(E35/1))^(-1*(D35-B$1)/365))</f>
        <v>0.541188982133001</v>
      </c>
      <c r="H35" s="218"/>
    </row>
    <row r="36" customFormat="false" ht="12.75" hidden="false" customHeight="false" outlineLevel="0" collapsed="false">
      <c r="A36" s="212"/>
      <c r="B36" s="219"/>
      <c r="D36" s="212" t="n">
        <f aca="false">EOMONTH(D35,0)+1</f>
        <v>38047</v>
      </c>
      <c r="E36" s="216" t="n">
        <v>0.270999447513813</v>
      </c>
      <c r="F36" s="217" t="n">
        <f aca="false">IF(E36=1,1,(1+(E36/1))^(-1*(D36-B$1)/365))</f>
        <v>0.530116660572065</v>
      </c>
      <c r="H36" s="218"/>
    </row>
    <row r="37" customFormat="false" ht="12.75" hidden="false" customHeight="false" outlineLevel="0" collapsed="false">
      <c r="A37" s="212"/>
      <c r="B37" s="219"/>
      <c r="D37" s="212" t="n">
        <f aca="false">EOMONTH(D36,0)+1</f>
        <v>38078</v>
      </c>
      <c r="E37" s="220" t="n">
        <v>0.271855801104972</v>
      </c>
      <c r="F37" s="217" t="n">
        <f aca="false">IF(E37=1,1,(1+(E37/1))^(-1*(D37-B$1)/365))</f>
        <v>0.518474293595135</v>
      </c>
      <c r="H37" s="218"/>
    </row>
    <row r="38" customFormat="false" ht="12.75" hidden="false" customHeight="false" outlineLevel="0" collapsed="false">
      <c r="A38" s="212"/>
      <c r="B38" s="219"/>
      <c r="D38" s="212" t="n">
        <f aca="false">EOMONTH(D37,0)+1</f>
        <v>38108</v>
      </c>
      <c r="E38" s="216" t="n">
        <v>0.272684530386739</v>
      </c>
      <c r="F38" s="217" t="n">
        <f aca="false">IF(E38=1,1,(1+(E38/1))^(-1*(D38-B$1)/365))</f>
        <v>0.507396335413609</v>
      </c>
      <c r="H38" s="218"/>
    </row>
    <row r="39" customFormat="false" ht="12.75" hidden="false" customHeight="false" outlineLevel="0" collapsed="false">
      <c r="A39" s="212"/>
      <c r="B39" s="219"/>
      <c r="D39" s="212" t="n">
        <f aca="false">EOMONTH(D38,0)+1</f>
        <v>38139</v>
      </c>
      <c r="E39" s="216" t="n">
        <v>0.273540883977898</v>
      </c>
      <c r="F39" s="217" t="n">
        <f aca="false">IF(E39=1,1,(1+(E39/1))^(-1*(D39-B$1)/365))</f>
        <v>0.496142542533698</v>
      </c>
      <c r="H39" s="218"/>
    </row>
    <row r="40" customFormat="false" ht="12.75" hidden="false" customHeight="false" outlineLevel="0" collapsed="false">
      <c r="A40" s="212"/>
      <c r="B40" s="219"/>
      <c r="D40" s="212" t="n">
        <f aca="false">EOMONTH(D39,0)+1</f>
        <v>38169</v>
      </c>
      <c r="E40" s="216" t="n">
        <v>0.27413203342618</v>
      </c>
      <c r="F40" s="217" t="n">
        <f aca="false">IF(E40=1,1,(1+(E40/1))^(-1*(D40-B$1)/365))</f>
        <v>0.485707161822953</v>
      </c>
      <c r="H40" s="218"/>
    </row>
    <row r="41" customFormat="false" ht="12.75" hidden="false" customHeight="false" outlineLevel="0" collapsed="false">
      <c r="A41" s="212"/>
      <c r="B41" s="219"/>
      <c r="D41" s="212" t="n">
        <f aca="false">EOMONTH(D40,0)+1</f>
        <v>38200</v>
      </c>
      <c r="E41" s="216" t="n">
        <v>0.27455515320334</v>
      </c>
      <c r="F41" s="217" t="n">
        <f aca="false">IF(E41=1,1,(1+(E41/1))^(-1*(D41-B$1)/365))</f>
        <v>0.475331296018239</v>
      </c>
      <c r="H41" s="218"/>
    </row>
    <row r="42" customFormat="false" ht="12.75" hidden="false" customHeight="false" outlineLevel="0" collapsed="false">
      <c r="A42" s="212"/>
      <c r="B42" s="219"/>
      <c r="D42" s="212" t="n">
        <f aca="false">EOMONTH(D41,0)+1</f>
        <v>38231</v>
      </c>
      <c r="E42" s="216" t="n">
        <v>0.274978272980499</v>
      </c>
      <c r="F42" s="217" t="n">
        <f aca="false">IF(E42=1,1,(1+(E42/1))^(-1*(D42-B$1)/365))</f>
        <v>0.465151009981598</v>
      </c>
      <c r="H42" s="218"/>
    </row>
    <row r="43" customFormat="false" ht="12.75" hidden="false" customHeight="false" outlineLevel="0" collapsed="false">
      <c r="A43" s="212"/>
      <c r="B43" s="219"/>
      <c r="D43" s="212" t="n">
        <f aca="false">EOMONTH(D42,0)+1</f>
        <v>38261</v>
      </c>
      <c r="E43" s="216" t="n">
        <v>0.275387743732589</v>
      </c>
      <c r="F43" s="217" t="n">
        <f aca="false">IF(E43=1,1,(1+(E43/1))^(-1*(D43-B$1)/365))</f>
        <v>0.455482467960759</v>
      </c>
      <c r="H43" s="218"/>
    </row>
    <row r="44" customFormat="false" ht="12.75" hidden="false" customHeight="false" outlineLevel="0" collapsed="false">
      <c r="A44" s="212"/>
      <c r="B44" s="219"/>
      <c r="D44" s="212" t="n">
        <f aca="false">EOMONTH(D43,0)+1</f>
        <v>38292</v>
      </c>
      <c r="E44" s="216" t="n">
        <v>0.275810863509748</v>
      </c>
      <c r="F44" s="217" t="n">
        <f aca="false">IF(E44=1,1,(1+(E44/1))^(-1*(D44-B$1)/365))</f>
        <v>0.445678165879531</v>
      </c>
      <c r="H44" s="218"/>
    </row>
    <row r="45" customFormat="false" ht="12.75" hidden="false" customHeight="false" outlineLevel="0" collapsed="false">
      <c r="A45" s="212"/>
      <c r="B45" s="219"/>
      <c r="D45" s="212" t="n">
        <f aca="false">EOMONTH(D44,0)+1</f>
        <v>38322</v>
      </c>
      <c r="E45" s="216" t="n">
        <v>0.276220334261838</v>
      </c>
      <c r="F45" s="217" t="n">
        <f aca="false">IF(E45=1,1,(1+(E45/1))^(-1*(D45-B$1)/365))</f>
        <v>0.436367860064538</v>
      </c>
      <c r="H45" s="218"/>
    </row>
    <row r="46" customFormat="false" ht="12.75" hidden="false" customHeight="false" outlineLevel="0" collapsed="false">
      <c r="A46" s="212"/>
      <c r="B46" s="219"/>
      <c r="D46" s="212" t="n">
        <f aca="false">EOMONTH(D45,0)+1</f>
        <v>38353</v>
      </c>
      <c r="E46" s="216" t="n">
        <v>0.276643454038998</v>
      </c>
      <c r="F46" s="217" t="n">
        <f aca="false">IF(E46=1,1,(1+(E46/1))^(-1*(D46-B$1)/365))</f>
        <v>0.426927991074776</v>
      </c>
      <c r="H46" s="218"/>
    </row>
    <row r="47" customFormat="false" ht="12.75" hidden="false" customHeight="false" outlineLevel="0" collapsed="false">
      <c r="A47" s="212"/>
      <c r="B47" s="219"/>
      <c r="D47" s="212" t="n">
        <f aca="false">EOMONTH(D46,0)+1</f>
        <v>38384</v>
      </c>
      <c r="E47" s="216" t="n">
        <v>0.277066573816157</v>
      </c>
      <c r="F47" s="217" t="n">
        <f aca="false">IF(E47=1,1,(1+(E47/1))^(-1*(D47-B$1)/365))</f>
        <v>0.417668978435826</v>
      </c>
      <c r="H47" s="218"/>
    </row>
    <row r="48" customFormat="false" ht="12.75" hidden="false" customHeight="false" outlineLevel="0" collapsed="false">
      <c r="A48" s="212"/>
      <c r="B48" s="219"/>
      <c r="D48" s="212" t="n">
        <f aca="false">EOMONTH(D47,0)+1</f>
        <v>38412</v>
      </c>
      <c r="E48" s="216" t="n">
        <v>0.277448746518108</v>
      </c>
      <c r="F48" s="217" t="n">
        <f aca="false">IF(E48=1,1,(1+(E48/1))^(-1*(D48-B$1)/365))</f>
        <v>0.409459047276199</v>
      </c>
      <c r="H48" s="218"/>
    </row>
    <row r="49" customFormat="false" ht="13.5" hidden="false" customHeight="false" outlineLevel="0" collapsed="false">
      <c r="A49" s="212"/>
      <c r="B49" s="219"/>
      <c r="D49" s="212" t="n">
        <f aca="false">EOMONTH(D48,0)+1</f>
        <v>38443</v>
      </c>
      <c r="E49" s="220" t="n">
        <v>0.277871866295267</v>
      </c>
      <c r="F49" s="217" t="n">
        <f aca="false">IF(E49=1,1,(1+(E49/1))^(-1*(D49-B$1)/365))</f>
        <v>0.400536296519528</v>
      </c>
      <c r="H49" s="218"/>
      <c r="P49" s="221"/>
      <c r="Q49" s="222"/>
    </row>
    <row r="50" customFormat="false" ht="12.75" hidden="false" customHeight="false" outlineLevel="0" collapsed="false">
      <c r="A50" s="212"/>
      <c r="B50" s="219"/>
      <c r="D50" s="212" t="n">
        <f aca="false">EOMONTH(D49,0)+1</f>
        <v>38473</v>
      </c>
      <c r="E50" s="216" t="n">
        <v>0.278281337047357</v>
      </c>
      <c r="F50" s="217" t="n">
        <f aca="false">IF(E50=1,1,(1+(E50/1))^(-1*(D50-B$1)/365))</f>
        <v>0.39206570975302</v>
      </c>
      <c r="H50" s="218"/>
    </row>
    <row r="51" customFormat="false" ht="12.75" hidden="false" customHeight="false" outlineLevel="0" collapsed="false">
      <c r="A51" s="212"/>
      <c r="B51" s="219"/>
      <c r="D51" s="212" t="n">
        <f aca="false">EOMONTH(D50,0)+1</f>
        <v>38504</v>
      </c>
      <c r="E51" s="216" t="n">
        <v>0.278704456824517</v>
      </c>
      <c r="F51" s="217" t="n">
        <f aca="false">IF(E51=1,1,(1+(E51/1))^(-1*(D51-B$1)/365))</f>
        <v>0.383479862422193</v>
      </c>
      <c r="H51" s="218"/>
      <c r="P51" s="223"/>
      <c r="Q51" s="45"/>
    </row>
    <row r="52" customFormat="false" ht="13.5" hidden="false" customHeight="false" outlineLevel="0" collapsed="false">
      <c r="A52" s="212"/>
      <c r="B52" s="219"/>
      <c r="D52" s="212" t="n">
        <f aca="false">EOMONTH(D51,0)+1</f>
        <v>38534</v>
      </c>
      <c r="E52" s="216" t="n">
        <v>0.279022375690599</v>
      </c>
      <c r="F52" s="217" t="n">
        <f aca="false">IF(E52=1,1,(1+(E52/1))^(-1*(D52-B$1)/365))</f>
        <v>0.375437067322219</v>
      </c>
      <c r="H52" s="218"/>
      <c r="P52" s="73"/>
      <c r="Q52" s="73"/>
    </row>
    <row r="53" customFormat="false" ht="12.75" hidden="false" customHeight="false" outlineLevel="0" collapsed="false">
      <c r="A53" s="212"/>
      <c r="B53" s="219"/>
      <c r="D53" s="212" t="n">
        <f aca="false">EOMONTH(D52,0)+1</f>
        <v>38565</v>
      </c>
      <c r="E53" s="216" t="n">
        <v>0.279322099447507</v>
      </c>
      <c r="F53" s="217" t="n">
        <f aca="false">IF(E53=1,1,(1+(E53/1))^(-1*(D53-B$1)/365))</f>
        <v>0.367321286451117</v>
      </c>
      <c r="H53" s="218"/>
      <c r="O53" s="224"/>
      <c r="P53" s="225"/>
      <c r="Q53" s="222"/>
    </row>
    <row r="54" customFormat="false" ht="12.75" hidden="false" customHeight="false" outlineLevel="0" collapsed="false">
      <c r="A54" s="212"/>
      <c r="B54" s="219"/>
      <c r="D54" s="212" t="n">
        <f aca="false">EOMONTH(D53,0)+1</f>
        <v>38596</v>
      </c>
      <c r="E54" s="216" t="n">
        <v>0.279621823204415</v>
      </c>
      <c r="F54" s="217" t="n">
        <f aca="false">IF(E54=1,1,(1+(E54/1))^(-1*(D54-B$1)/365))</f>
        <v>0.359366722038467</v>
      </c>
      <c r="H54" s="218"/>
      <c r="O54" s="224"/>
      <c r="P54" s="225"/>
      <c r="Q54" s="222"/>
    </row>
    <row r="55" customFormat="false" ht="12.75" hidden="false" customHeight="false" outlineLevel="0" collapsed="false">
      <c r="A55" s="212"/>
      <c r="B55" s="219"/>
      <c r="D55" s="212" t="n">
        <f aca="false">EOMONTH(D54,0)+1</f>
        <v>38626</v>
      </c>
      <c r="E55" s="216" t="n">
        <v>0.279911878453035</v>
      </c>
      <c r="F55" s="217" t="n">
        <f aca="false">IF(E55=1,1,(1+(E55/1))^(-1*(D55-B$1)/365))</f>
        <v>0.351819558460839</v>
      </c>
      <c r="H55" s="218"/>
      <c r="O55" s="224"/>
      <c r="P55" s="225"/>
      <c r="Q55" s="222"/>
    </row>
    <row r="56" customFormat="false" ht="12.75" hidden="false" customHeight="false" outlineLevel="0" collapsed="false">
      <c r="A56" s="212"/>
      <c r="B56" s="219"/>
      <c r="D56" s="212" t="n">
        <f aca="false">EOMONTH(D55,0)+1</f>
        <v>38657</v>
      </c>
      <c r="E56" s="216" t="n">
        <v>0.280211602209943</v>
      </c>
      <c r="F56" s="217" t="n">
        <f aca="false">IF(E56=1,1,(1+(E56/1))^(-1*(D56-B$1)/365))</f>
        <v>0.344173905670201</v>
      </c>
      <c r="H56" s="218"/>
      <c r="O56" s="224"/>
      <c r="P56" s="225"/>
      <c r="Q56" s="222"/>
    </row>
    <row r="57" customFormat="false" ht="12.75" hidden="false" customHeight="false" outlineLevel="0" collapsed="false">
      <c r="A57" s="212"/>
      <c r="B57" s="219"/>
      <c r="D57" s="212" t="n">
        <f aca="false">EOMONTH(D56,0)+1</f>
        <v>38687</v>
      </c>
      <c r="E57" s="216" t="n">
        <v>0.280501657458563</v>
      </c>
      <c r="F57" s="217" t="n">
        <f aca="false">IF(E57=1,1,(1+(E57/1))^(-1*(D57-B$1)/365))</f>
        <v>0.336920442361703</v>
      </c>
      <c r="H57" s="218"/>
      <c r="O57" s="224"/>
      <c r="P57" s="225"/>
      <c r="Q57" s="222"/>
    </row>
    <row r="58" customFormat="false" ht="12.75" hidden="false" customHeight="false" outlineLevel="0" collapsed="false">
      <c r="A58" s="212"/>
      <c r="B58" s="219"/>
      <c r="D58" s="212" t="n">
        <f aca="false">EOMONTH(D57,0)+1</f>
        <v>38718</v>
      </c>
      <c r="E58" s="216" t="n">
        <v>0.280801381215471</v>
      </c>
      <c r="F58" s="217" t="n">
        <f aca="false">IF(E58=1,1,(1+(E58/1))^(-1*(D58-B$1)/365))</f>
        <v>0.32957293979889</v>
      </c>
      <c r="H58" s="218"/>
      <c r="O58" s="224"/>
      <c r="P58" s="225"/>
      <c r="Q58" s="222"/>
    </row>
    <row r="59" customFormat="false" ht="12.75" hidden="false" customHeight="false" outlineLevel="0" collapsed="false">
      <c r="A59" s="212"/>
      <c r="B59" s="219"/>
      <c r="D59" s="212" t="n">
        <f aca="false">EOMONTH(D58,0)+1</f>
        <v>38749</v>
      </c>
      <c r="E59" s="216" t="n">
        <v>0.281101104972379</v>
      </c>
      <c r="F59" s="217" t="n">
        <f aca="false">IF(E59=1,1,(1+(E59/1))^(-1*(D59-B$1)/365))</f>
        <v>0.322372934865764</v>
      </c>
      <c r="H59" s="218"/>
      <c r="O59" s="224"/>
      <c r="P59" s="225"/>
      <c r="Q59" s="222"/>
    </row>
    <row r="60" customFormat="false" ht="12.75" hidden="false" customHeight="false" outlineLevel="0" collapsed="false">
      <c r="A60" s="212"/>
      <c r="B60" s="219"/>
      <c r="D60" s="212" t="n">
        <f aca="false">EOMONTH(D59,0)+1</f>
        <v>38777</v>
      </c>
      <c r="E60" s="216" t="n">
        <v>0.281371823204424</v>
      </c>
      <c r="F60" s="217" t="n">
        <f aca="false">IF(E60=1,1,(1+(E60/1))^(-1*(D60-B$1)/365))</f>
        <v>0.31599427247473</v>
      </c>
      <c r="H60" s="218"/>
      <c r="O60" s="224"/>
      <c r="P60" s="225"/>
      <c r="Q60" s="222"/>
    </row>
    <row r="61" customFormat="false" ht="12.75" hidden="false" customHeight="false" outlineLevel="0" collapsed="false">
      <c r="A61" s="212"/>
      <c r="B61" s="219"/>
      <c r="D61" s="212" t="n">
        <f aca="false">EOMONTH(D60,0)+1</f>
        <v>38808</v>
      </c>
      <c r="E61" s="220" t="n">
        <v>0.281671546961332</v>
      </c>
      <c r="F61" s="217" t="n">
        <f aca="false">IF(E61=1,1,(1+(E61/1))^(-1*(D61-B$1)/365))</f>
        <v>0.30906768685511</v>
      </c>
      <c r="H61" s="218"/>
      <c r="O61" s="224"/>
      <c r="P61" s="225"/>
      <c r="Q61" s="222"/>
    </row>
    <row r="62" customFormat="false" ht="12.75" hidden="false" customHeight="false" outlineLevel="0" collapsed="false">
      <c r="A62" s="212"/>
      <c r="B62" s="219"/>
      <c r="D62" s="212" t="n">
        <f aca="false">EOMONTH(D61,0)+1</f>
        <v>38838</v>
      </c>
      <c r="E62" s="216" t="n">
        <v>0.281961602209953</v>
      </c>
      <c r="F62" s="217" t="n">
        <f aca="false">IF(E62=1,1,(1+(E62/1))^(-1*(D62-B$1)/365))</f>
        <v>0.302497769960173</v>
      </c>
      <c r="H62" s="218"/>
      <c r="O62" s="224"/>
      <c r="P62" s="225"/>
      <c r="Q62" s="222"/>
    </row>
    <row r="63" customFormat="false" ht="12.75" hidden="false" customHeight="false" outlineLevel="0" collapsed="false">
      <c r="A63" s="212"/>
      <c r="B63" s="219"/>
      <c r="D63" s="212" t="n">
        <f aca="false">EOMONTH(D62,0)+1</f>
        <v>38869</v>
      </c>
      <c r="E63" s="216" t="n">
        <v>0.268545473424129</v>
      </c>
      <c r="F63" s="217" t="n">
        <f aca="false">IF(E63=1,1,(1+(E63/1))^(-1*(D63-B$1)/365))</f>
        <v>0.31184725054891</v>
      </c>
      <c r="H63" s="218"/>
      <c r="O63" s="224"/>
      <c r="P63" s="225"/>
      <c r="Q63" s="226"/>
    </row>
    <row r="64" customFormat="false" ht="12.75" hidden="false" customHeight="false" outlineLevel="0" collapsed="false">
      <c r="A64" s="212"/>
      <c r="B64" s="219"/>
      <c r="D64" s="212" t="n">
        <f aca="false">EOMONTH(D63,0)+1</f>
        <v>38899</v>
      </c>
      <c r="E64" s="216" t="n">
        <v>0.268415069297491</v>
      </c>
      <c r="F64" s="217" t="n">
        <f aca="false">IF(E64=1,1,(1+(E64/1))^(-1*(D64-B$1)/365))</f>
        <v>0.305966156191755</v>
      </c>
      <c r="H64" s="218"/>
      <c r="O64" s="224"/>
      <c r="P64" s="225"/>
      <c r="Q64" s="222"/>
    </row>
    <row r="65" customFormat="false" ht="12.75" hidden="false" customHeight="false" outlineLevel="0" collapsed="false">
      <c r="A65" s="212"/>
      <c r="B65" s="219"/>
      <c r="D65" s="212" t="n">
        <f aca="false">EOMONTH(D64,0)+1</f>
        <v>38930</v>
      </c>
      <c r="E65" s="216" t="n">
        <v>0.268239247780174</v>
      </c>
      <c r="F65" s="217" t="n">
        <f aca="false">IF(E65=1,1,(1+(E65/1))^(-1*(D65-B$1)/365))</f>
        <v>0.300060081755203</v>
      </c>
      <c r="H65" s="218"/>
      <c r="O65" s="224"/>
      <c r="P65" s="225"/>
      <c r="Q65" s="222"/>
    </row>
    <row r="66" customFormat="false" ht="12.75" hidden="false" customHeight="false" outlineLevel="0" collapsed="false">
      <c r="A66" s="212"/>
      <c r="B66" s="219"/>
      <c r="D66" s="212" t="n">
        <f aca="false">EOMONTH(D65,0)+1</f>
        <v>38961</v>
      </c>
      <c r="E66" s="216" t="n">
        <v>0.268069217138279</v>
      </c>
      <c r="F66" s="217" t="n">
        <f aca="false">IF(E66=1,1,(1+(E66/1))^(-1*(D66-B$1)/365))</f>
        <v>0.29426804912359</v>
      </c>
      <c r="H66" s="218"/>
      <c r="O66" s="224"/>
      <c r="P66" s="225"/>
      <c r="Q66" s="222"/>
    </row>
    <row r="67" customFormat="false" ht="12.75" hidden="false" customHeight="false" outlineLevel="0" collapsed="false">
      <c r="A67" s="212"/>
      <c r="B67" s="219"/>
      <c r="D67" s="212" t="n">
        <f aca="false">EOMONTH(D66,0)+1</f>
        <v>38991</v>
      </c>
      <c r="E67" s="216" t="n">
        <v>0.267952547250414</v>
      </c>
      <c r="F67" s="217" t="n">
        <f aca="false">IF(E67=1,1,(1+(E67/1))^(-1*(D67-B$1)/365))</f>
        <v>0.288718564445003</v>
      </c>
      <c r="H67" s="218"/>
      <c r="O67" s="224"/>
      <c r="P67" s="225"/>
      <c r="Q67" s="222"/>
    </row>
    <row r="68" customFormat="false" ht="12.75" hidden="false" customHeight="false" outlineLevel="0" collapsed="false">
      <c r="A68" s="212"/>
      <c r="B68" s="219"/>
      <c r="D68" s="212" t="n">
        <f aca="false">EOMONTH(D67,0)+1</f>
        <v>39022</v>
      </c>
      <c r="E68" s="216" t="n">
        <v>0.267792424048837</v>
      </c>
      <c r="F68" s="217" t="n">
        <f aca="false">IF(E68=1,1,(1+(E68/1))^(-1*(D68-B$1)/365))</f>
        <v>0.283145516483734</v>
      </c>
      <c r="H68" s="218"/>
      <c r="O68" s="224"/>
      <c r="P68" s="225"/>
      <c r="Q68" s="222"/>
    </row>
    <row r="69" customFormat="false" ht="12.75" hidden="false" customHeight="false" outlineLevel="0" collapsed="false">
      <c r="A69" s="212"/>
      <c r="B69" s="219"/>
      <c r="D69" s="212" t="n">
        <f aca="false">EOMONTH(D68,0)+1</f>
        <v>39052</v>
      </c>
      <c r="E69" s="216" t="n">
        <v>0.267683562137479</v>
      </c>
      <c r="F69" s="217" t="n">
        <f aca="false">IF(E69=1,1,(1+(E69/1))^(-1*(D69-B$1)/365))</f>
        <v>0.277805833972338</v>
      </c>
      <c r="H69" s="218"/>
      <c r="O69" s="224"/>
      <c r="P69" s="225"/>
      <c r="Q69" s="222"/>
    </row>
    <row r="70" customFormat="false" ht="12.75" hidden="false" customHeight="false" outlineLevel="0" collapsed="false">
      <c r="A70" s="212"/>
      <c r="B70" s="219"/>
      <c r="D70" s="212" t="n">
        <f aca="false">EOMONTH(D69,0)+1</f>
        <v>39083</v>
      </c>
      <c r="E70" s="216" t="n">
        <v>0.26753246966998</v>
      </c>
      <c r="F70" s="217" t="n">
        <f aca="false">IF(E70=1,1,(1+(E70/1))^(-1*(D70-B$1)/365))</f>
        <v>0.272443484158427</v>
      </c>
      <c r="H70" s="218"/>
      <c r="O70" s="224"/>
      <c r="P70" s="225"/>
      <c r="Q70" s="222"/>
    </row>
    <row r="71" customFormat="false" ht="12.75" hidden="false" customHeight="false" outlineLevel="0" collapsed="false">
      <c r="A71" s="212"/>
      <c r="B71" s="219"/>
      <c r="D71" s="212" t="n">
        <f aca="false">EOMONTH(D70,0)+1</f>
        <v>39114</v>
      </c>
      <c r="E71" s="216" t="n">
        <v>0.267385979682323</v>
      </c>
      <c r="F71" s="217" t="n">
        <f aca="false">IF(E71=1,1,(1+(E71/1))^(-1*(D71-B$1)/365))</f>
        <v>0.267184667632878</v>
      </c>
      <c r="H71" s="218"/>
      <c r="O71" s="224"/>
      <c r="P71" s="225"/>
      <c r="Q71" s="222"/>
    </row>
    <row r="72" customFormat="false" ht="12.75" hidden="false" customHeight="false" outlineLevel="0" collapsed="false">
      <c r="D72" s="212" t="n">
        <f aca="false">EOMONTH(D71,0)+1</f>
        <v>39142</v>
      </c>
      <c r="E72" s="216" t="n">
        <v>0.267375950305521</v>
      </c>
      <c r="F72" s="217" t="n">
        <f aca="false">IF(E72=1,1,(1+(E72/1))^(-1*(D72-B$1)/365))</f>
        <v>0.262383521987684</v>
      </c>
      <c r="H72" s="218"/>
      <c r="O72" s="224"/>
      <c r="P72" s="225"/>
      <c r="Q72" s="222"/>
    </row>
    <row r="73" customFormat="false" ht="12.75" hidden="false" customHeight="false" outlineLevel="0" collapsed="false">
      <c r="D73" s="212" t="n">
        <f aca="false">EOMONTH(D72,0)+1</f>
        <v>39173</v>
      </c>
      <c r="E73" s="220" t="n">
        <v>0.267235897349292</v>
      </c>
      <c r="F73" s="217" t="n">
        <f aca="false">IF(E73=1,1,(1+(E73/1))^(-1*(D73-B$1)/365))</f>
        <v>0.257318922711788</v>
      </c>
      <c r="H73" s="218"/>
      <c r="O73" s="224"/>
      <c r="P73" s="225"/>
      <c r="Q73" s="222"/>
    </row>
    <row r="74" customFormat="false" ht="12.75" hidden="false" customHeight="false" outlineLevel="0" collapsed="false">
      <c r="D74" s="212" t="n">
        <f aca="false">EOMONTH(D73,0)+1</f>
        <v>39203</v>
      </c>
      <c r="E74" s="216" t="n">
        <v>0.267142618465962</v>
      </c>
      <c r="F74" s="217" t="n">
        <f aca="false">IF(E74=1,1,(1+(E74/1))^(-1*(D74-B$1)/365))</f>
        <v>0.252466374251084</v>
      </c>
      <c r="H74" s="218"/>
      <c r="O74" s="224"/>
      <c r="P74" s="225"/>
      <c r="Q74" s="222"/>
    </row>
    <row r="75" customFormat="false" ht="12.75" hidden="false" customHeight="false" outlineLevel="0" collapsed="false">
      <c r="D75" s="212" t="n">
        <f aca="false">EOMONTH(D74,0)+1</f>
        <v>39234</v>
      </c>
      <c r="E75" s="216" t="n">
        <v>0.267009883505537</v>
      </c>
      <c r="F75" s="217" t="n">
        <f aca="false">IF(E75=1,1,(1+(E75/1))^(-1*(D75-B$1)/365))</f>
        <v>0.247593237543829</v>
      </c>
      <c r="H75" s="218"/>
      <c r="O75" s="224"/>
      <c r="P75" s="225"/>
      <c r="Q75" s="222"/>
    </row>
    <row r="76" customFormat="false" ht="12.75" hidden="false" customHeight="false" outlineLevel="0" collapsed="false">
      <c r="D76" s="212" t="n">
        <f aca="false">EOMONTH(D75,0)+1</f>
        <v>39264</v>
      </c>
      <c r="E76" s="216" t="n">
        <v>0.2669223066792</v>
      </c>
      <c r="F76" s="217" t="n">
        <f aca="false">IF(E76=1,1,(1+(E76/1))^(-1*(D76-B$1)/365))</f>
        <v>0.242924126987472</v>
      </c>
      <c r="H76" s="218"/>
      <c r="O76" s="224"/>
      <c r="P76" s="225"/>
      <c r="Q76" s="222"/>
    </row>
    <row r="77" customFormat="false" ht="12.75" hidden="false" customHeight="false" outlineLevel="0" collapsed="false">
      <c r="D77" s="212" t="n">
        <f aca="false">EOMONTH(D76,0)+1</f>
        <v>39295</v>
      </c>
      <c r="E77" s="216" t="n">
        <v>0.266796304957091</v>
      </c>
      <c r="F77" s="217" t="n">
        <f aca="false">IF(E77=1,1,(1+(E77/1))^(-1*(D77-B$1)/365))</f>
        <v>0.238235210472443</v>
      </c>
      <c r="H77" s="218"/>
      <c r="O77" s="224"/>
      <c r="P77" s="225"/>
      <c r="Q77" s="222"/>
    </row>
    <row r="78" customFormat="false" ht="12.75" hidden="false" customHeight="false" outlineLevel="0" collapsed="false">
      <c r="D78" s="212" t="n">
        <f aca="false">EOMONTH(D77,0)+1</f>
        <v>39326</v>
      </c>
      <c r="E78" s="216" t="n">
        <v>0.266673779603307</v>
      </c>
      <c r="F78" s="217" t="n">
        <f aca="false">IF(E78=1,1,(1+(E78/1))^(-1*(D78-B$1)/365))</f>
        <v>0.23363681683196</v>
      </c>
      <c r="H78" s="218"/>
      <c r="O78" s="224"/>
      <c r="P78" s="225"/>
      <c r="Q78" s="222"/>
    </row>
    <row r="79" customFormat="false" ht="12.75" hidden="false" customHeight="false" outlineLevel="0" collapsed="false">
      <c r="D79" s="212" t="n">
        <f aca="false">EOMONTH(D78,0)+1</f>
        <v>39356</v>
      </c>
      <c r="E79" s="216" t="n">
        <v>0.266594162897968</v>
      </c>
      <c r="F79" s="217" t="n">
        <f aca="false">IF(E79=1,1,(1+(E79/1))^(-1*(D79-B$1)/365))</f>
        <v>0.229230935658732</v>
      </c>
      <c r="H79" s="218"/>
      <c r="O79" s="224"/>
      <c r="P79" s="225"/>
      <c r="Q79" s="222"/>
    </row>
    <row r="80" customFormat="false" ht="12.75" hidden="false" customHeight="false" outlineLevel="0" collapsed="false">
      <c r="D80" s="212" t="n">
        <f aca="false">EOMONTH(D79,0)+1</f>
        <v>39387</v>
      </c>
      <c r="E80" s="216" t="n">
        <v>0.266477588797792</v>
      </c>
      <c r="F80" s="217" t="n">
        <f aca="false">IF(E80=1,1,(1+(E80/1))^(-1*(D80-B$1)/365))</f>
        <v>0.22480637053124</v>
      </c>
      <c r="H80" s="218"/>
      <c r="O80" s="224"/>
      <c r="P80" s="225"/>
      <c r="Q80" s="222"/>
    </row>
    <row r="81" customFormat="false" ht="12.75" hidden="false" customHeight="false" outlineLevel="0" collapsed="false">
      <c r="D81" s="212" t="n">
        <f aca="false">EOMONTH(D80,0)+1</f>
        <v>39417</v>
      </c>
      <c r="E81" s="216" t="n">
        <v>0.266402562698531</v>
      </c>
      <c r="F81" s="217" t="n">
        <f aca="false">IF(E81=1,1,(1+(E81/1))^(-1*(D81-B$1)/365))</f>
        <v>0.220567034176345</v>
      </c>
      <c r="H81" s="218"/>
      <c r="O81" s="224"/>
      <c r="P81" s="225"/>
      <c r="Q81" s="222"/>
    </row>
    <row r="82" customFormat="false" ht="12.75" hidden="false" customHeight="false" outlineLevel="0" collapsed="false">
      <c r="D82" s="212" t="n">
        <f aca="false">EOMONTH(D81,0)+1</f>
        <v>39448</v>
      </c>
      <c r="E82" s="216" t="n">
        <v>0.266291495612548</v>
      </c>
      <c r="F82" s="217" t="n">
        <f aca="false">IF(E82=1,1,(1+(E82/1))^(-1*(D82-B$1)/365))</f>
        <v>0.216309723461219</v>
      </c>
      <c r="H82" s="218"/>
      <c r="O82" s="224"/>
      <c r="P82" s="225"/>
      <c r="Q82" s="222"/>
    </row>
    <row r="83" customFormat="false" ht="12.75" hidden="false" customHeight="false" outlineLevel="0" collapsed="false">
      <c r="D83" s="212" t="n">
        <f aca="false">EOMONTH(D82,0)+1</f>
        <v>39479</v>
      </c>
      <c r="E83" s="216" t="n">
        <v>0.266153318930957</v>
      </c>
      <c r="F83" s="217" t="n">
        <f aca="false">IF(E83=1,1,(1+(E83/1))^(-1*(D83-B$1)/365))</f>
        <v>0.212167599696196</v>
      </c>
      <c r="H83" s="218"/>
      <c r="O83" s="224"/>
      <c r="P83" s="225"/>
      <c r="Q83" s="222"/>
    </row>
    <row r="84" customFormat="false" ht="12.75" hidden="false" customHeight="false" outlineLevel="0" collapsed="false">
      <c r="D84" s="212" t="n">
        <f aca="false">EOMONTH(D83,0)+1</f>
        <v>39508</v>
      </c>
      <c r="E84" s="216" t="n">
        <v>0.26609241086151</v>
      </c>
      <c r="F84" s="217" t="n">
        <f aca="false">IF(E84=1,1,(1+(E84/1))^(-1*(D84-B$1)/365))</f>
        <v>0.208293268416695</v>
      </c>
      <c r="H84" s="218"/>
      <c r="O84" s="224"/>
      <c r="P84" s="225"/>
      <c r="Q84" s="222"/>
    </row>
    <row r="85" customFormat="false" ht="12.75" hidden="false" customHeight="false" outlineLevel="0" collapsed="false">
      <c r="D85" s="212" t="n">
        <f aca="false">EOMONTH(D84,0)+1</f>
        <v>39539</v>
      </c>
      <c r="E85" s="220" t="n">
        <v>0.265960114634579</v>
      </c>
      <c r="F85" s="217" t="n">
        <f aca="false">IF(E85=1,1,(1+(E85/1))^(-1*(D85-B$1)/365))</f>
        <v>0.204304677982245</v>
      </c>
      <c r="H85" s="218"/>
      <c r="O85" s="224"/>
      <c r="P85" s="225"/>
      <c r="Q85" s="222"/>
    </row>
    <row r="86" customFormat="false" ht="12.75" hidden="false" customHeight="false" outlineLevel="0" collapsed="false">
      <c r="D86" s="212" t="n">
        <f aca="false">EOMONTH(D85,0)+1</f>
        <v>39569</v>
      </c>
      <c r="E86" s="216" t="n">
        <v>0.265867003477569</v>
      </c>
      <c r="F86" s="217" t="n">
        <f aca="false">IF(E86=1,1,(1+(E86/1))^(-1*(D86-B$1)/365))</f>
        <v>0.2004831915582</v>
      </c>
      <c r="H86" s="218"/>
      <c r="O86" s="224"/>
      <c r="P86" s="225"/>
      <c r="Q86" s="222"/>
    </row>
    <row r="87" customFormat="false" ht="12.75" hidden="false" customHeight="false" outlineLevel="0" collapsed="false">
      <c r="D87" s="212" t="n">
        <f aca="false">EOMONTH(D86,0)+1</f>
        <v>39600</v>
      </c>
      <c r="E87" s="216" t="n">
        <v>0.265740683561343</v>
      </c>
      <c r="F87" s="217" t="n">
        <f aca="false">IF(E87=1,1,(1+(E87/1))^(-1*(D87-B$1)/365))</f>
        <v>0.196644180971935</v>
      </c>
      <c r="H87" s="218"/>
      <c r="O87" s="224"/>
      <c r="P87" s="225"/>
      <c r="Q87" s="222"/>
    </row>
    <row r="88" customFormat="false" ht="12.75" hidden="false" customHeight="false" outlineLevel="0" collapsed="false">
      <c r="D88" s="212" t="n">
        <f aca="false">EOMONTH(D87,0)+1</f>
        <v>39630</v>
      </c>
      <c r="E88" s="216" t="n">
        <v>0.2656523796681</v>
      </c>
      <c r="F88" s="217" t="n">
        <f aca="false">IF(E88=1,1,(1+(E88/1))^(-1*(D88-B$1)/365))</f>
        <v>0.192966002935935</v>
      </c>
      <c r="H88" s="218"/>
      <c r="O88" s="224"/>
      <c r="P88" s="225"/>
      <c r="Q88" s="222"/>
    </row>
    <row r="89" customFormat="false" ht="12.75" hidden="false" customHeight="false" outlineLevel="0" collapsed="false">
      <c r="D89" s="212" t="n">
        <f aca="false">EOMONTH(D88,0)+1</f>
        <v>39661</v>
      </c>
      <c r="E89" s="216" t="n">
        <v>0.265531624012894</v>
      </c>
      <c r="F89" s="217" t="n">
        <f aca="false">IF(E89=1,1,(1+(E89/1))^(-1*(D89-B$1)/365))</f>
        <v>0.189270960129767</v>
      </c>
      <c r="H89" s="218"/>
      <c r="O89" s="224"/>
      <c r="P89" s="225"/>
      <c r="Q89" s="222"/>
    </row>
    <row r="90" customFormat="false" ht="12.75" hidden="false" customHeight="false" outlineLevel="0" collapsed="false">
      <c r="D90" s="212" t="n">
        <f aca="false">EOMONTH(D89,0)+1</f>
        <v>39692</v>
      </c>
      <c r="E90" s="216" t="n">
        <v>0.265413735959702</v>
      </c>
      <c r="F90" s="217" t="n">
        <f aca="false">IF(E90=1,1,(1+(E90/1))^(-1*(D90-B$1)/365))</f>
        <v>0.185646683968161</v>
      </c>
      <c r="H90" s="218"/>
      <c r="O90" s="224"/>
      <c r="P90" s="225"/>
      <c r="Q90" s="222"/>
    </row>
    <row r="91" customFormat="false" ht="12.75" hidden="false" customHeight="false" outlineLevel="0" collapsed="false">
      <c r="D91" s="212" t="n">
        <f aca="false">EOMONTH(D90,0)+1</f>
        <v>39722</v>
      </c>
      <c r="E91" s="216" t="n">
        <v>0.265332217645075</v>
      </c>
      <c r="F91" s="217" t="n">
        <f aca="false">IF(E91=1,1,(1+(E91/1))^(-1*(D91-B$1)/365))</f>
        <v>0.18217423791642</v>
      </c>
      <c r="H91" s="218"/>
      <c r="O91" s="224"/>
      <c r="P91" s="225"/>
      <c r="Q91" s="222"/>
    </row>
    <row r="92" customFormat="false" ht="12.75" hidden="false" customHeight="false" outlineLevel="0" collapsed="false">
      <c r="D92" s="212" t="n">
        <f aca="false">EOMONTH(D91,0)+1</f>
        <v>39753</v>
      </c>
      <c r="E92" s="216" t="n">
        <v>0.265219333351437</v>
      </c>
      <c r="F92" s="217" t="n">
        <f aca="false">IF(E92=1,1,(1+(E92/1))^(-1*(D92-B$1)/365))</f>
        <v>0.178685873423492</v>
      </c>
      <c r="H92" s="218"/>
      <c r="O92" s="224"/>
      <c r="P92" s="225"/>
      <c r="Q92" s="222"/>
    </row>
    <row r="93" customFormat="false" ht="12.75" hidden="false" customHeight="false" outlineLevel="0" collapsed="false">
      <c r="D93" s="212" t="n">
        <f aca="false">EOMONTH(D92,0)+1</f>
        <v>39783</v>
      </c>
      <c r="E93" s="216" t="n">
        <v>0.265141810954339</v>
      </c>
      <c r="F93" s="217" t="n">
        <f aca="false">IF(E93=1,1,(1+(E93/1))^(-1*(D93-B$1)/365))</f>
        <v>0.175343641639999</v>
      </c>
      <c r="H93" s="218"/>
      <c r="O93" s="224"/>
      <c r="P93" s="225"/>
      <c r="Q93" s="222"/>
    </row>
    <row r="94" customFormat="false" ht="12.75" hidden="false" customHeight="false" outlineLevel="0" collapsed="false">
      <c r="D94" s="212" t="n">
        <f aca="false">EOMONTH(D93,0)+1</f>
        <v>39814</v>
      </c>
      <c r="E94" s="216" t="n">
        <v>0.265033605061588</v>
      </c>
      <c r="F94" s="217" t="n">
        <f aca="false">IF(E94=1,1,(1+(E94/1))^(-1*(D94-B$1)/365))</f>
        <v>0.17198609022373</v>
      </c>
      <c r="H94" s="218"/>
      <c r="O94" s="224"/>
      <c r="P94" s="225"/>
      <c r="Q94" s="222"/>
    </row>
    <row r="95" customFormat="false" ht="12.75" hidden="false" customHeight="false" outlineLevel="0" collapsed="false">
      <c r="D95" s="212" t="n">
        <f aca="false">EOMONTH(D94,0)+1</f>
        <v>39845</v>
      </c>
      <c r="E95" s="216" t="n">
        <v>0.264914809429923</v>
      </c>
      <c r="F95" s="217" t="n">
        <f aca="false">IF(E95=1,1,(1+(E95/1))^(-1*(D95-B$1)/365))</f>
        <v>0.168705985914028</v>
      </c>
      <c r="H95" s="218"/>
      <c r="O95" s="224"/>
      <c r="P95" s="225"/>
      <c r="Q95" s="222"/>
    </row>
    <row r="96" customFormat="false" ht="12.75" hidden="false" customHeight="false" outlineLevel="0" collapsed="false">
      <c r="D96" s="212" t="n">
        <f aca="false">EOMONTH(D95,0)+1</f>
        <v>39873</v>
      </c>
      <c r="E96" s="216" t="n">
        <v>0.264893456417326</v>
      </c>
      <c r="F96" s="217" t="n">
        <f aca="false">IF(E96=1,1,(1+(E96/1))^(-1*(D96-B$1)/365))</f>
        <v>0.165713242042076</v>
      </c>
      <c r="H96" s="218"/>
      <c r="O96" s="224"/>
      <c r="P96" s="225"/>
      <c r="Q96" s="222"/>
    </row>
    <row r="97" customFormat="false" ht="12.75" hidden="false" customHeight="false" outlineLevel="0" collapsed="false">
      <c r="D97" s="212" t="n">
        <f aca="false">EOMONTH(D96,0)+1</f>
        <v>39904</v>
      </c>
      <c r="E97" s="220" t="n">
        <v>0.264778680940619</v>
      </c>
      <c r="F97" s="217" t="n">
        <f aca="false">IF(E97=1,1,(1+(E97/1))^(-1*(D97-B$1)/365))</f>
        <v>0.162552787076902</v>
      </c>
      <c r="H97" s="218"/>
      <c r="O97" s="224"/>
      <c r="P97" s="225"/>
      <c r="Q97" s="222"/>
    </row>
    <row r="98" customFormat="false" ht="12.75" hidden="false" customHeight="false" outlineLevel="0" collapsed="false">
      <c r="D98" s="212" t="n">
        <f aca="false">EOMONTH(D97,0)+1</f>
        <v>39934</v>
      </c>
      <c r="E98" s="216" t="n">
        <v>0.264697278693197</v>
      </c>
      <c r="F98" s="217" t="n">
        <f aca="false">IF(E98=1,1,(1+(E98/1))^(-1*(D98-B$1)/365))</f>
        <v>0.159524779307667</v>
      </c>
      <c r="H98" s="218"/>
      <c r="O98" s="224"/>
      <c r="P98" s="225"/>
      <c r="Q98" s="222"/>
    </row>
    <row r="99" customFormat="false" ht="12.75" hidden="false" customHeight="false" outlineLevel="0" collapsed="false">
      <c r="D99" s="212" t="n">
        <f aca="false">EOMONTH(D98,0)+1</f>
        <v>39965</v>
      </c>
      <c r="E99" s="216" t="n">
        <v>0.264587040855109</v>
      </c>
      <c r="F99" s="217" t="n">
        <f aca="false">IF(E99=1,1,(1+(E99/1))^(-1*(D99-B$1)/365))</f>
        <v>0.156482364981731</v>
      </c>
      <c r="H99" s="218"/>
      <c r="O99" s="224"/>
      <c r="P99" s="225"/>
      <c r="Q99" s="222"/>
    </row>
    <row r="100" customFormat="false" ht="12.75" hidden="false" customHeight="false" outlineLevel="0" collapsed="false">
      <c r="D100" s="212" t="n">
        <f aca="false">EOMONTH(D99,0)+1</f>
        <v>39995</v>
      </c>
      <c r="E100" s="216" t="n">
        <v>0.264509314771304</v>
      </c>
      <c r="F100" s="217" t="n">
        <f aca="false">IF(E100=1,1,(1+(E100/1))^(-1*(D100-B$1)/365))</f>
        <v>0.153567448271657</v>
      </c>
      <c r="H100" s="218"/>
      <c r="O100" s="224"/>
      <c r="P100" s="225"/>
      <c r="Q100" s="222"/>
    </row>
    <row r="101" customFormat="false" ht="12.75" hidden="false" customHeight="false" outlineLevel="0" collapsed="false">
      <c r="D101" s="212" t="n">
        <f aca="false">EOMONTH(D100,0)+1</f>
        <v>40026</v>
      </c>
      <c r="E101" s="216" t="n">
        <v>0.264403340077717</v>
      </c>
      <c r="F101" s="217" t="n">
        <f aca="false">IF(E101=1,1,(1+(E101/1))^(-1*(D101-B$1)/365))</f>
        <v>0.150638664446583</v>
      </c>
      <c r="H101" s="218"/>
      <c r="O101" s="224"/>
      <c r="P101" s="225"/>
      <c r="Q101" s="222"/>
    </row>
    <row r="102" customFormat="false" ht="12.75" hidden="false" customHeight="false" outlineLevel="0" collapsed="false">
      <c r="D102" s="212" t="n">
        <f aca="false">EOMONTH(D101,0)+1</f>
        <v>40057</v>
      </c>
      <c r="E102" s="216" t="n">
        <v>0.26429957440311</v>
      </c>
      <c r="F102" s="217" t="n">
        <f aca="false">IF(E102=1,1,(1+(E102/1))^(-1*(D102-B$1)/365))</f>
        <v>0.147765744391296</v>
      </c>
      <c r="H102" s="218"/>
      <c r="O102" s="224"/>
      <c r="P102" s="225"/>
      <c r="Q102" s="222"/>
    </row>
    <row r="103" customFormat="false" ht="12.75" hidden="false" customHeight="false" outlineLevel="0" collapsed="false">
      <c r="D103" s="212" t="n">
        <f aca="false">EOMONTH(D102,0)+1</f>
        <v>40087</v>
      </c>
      <c r="E103" s="216" t="n">
        <v>0.264227095255396</v>
      </c>
      <c r="F103" s="217" t="n">
        <f aca="false">IF(E103=1,1,(1+(E103/1))^(-1*(D103-B$1)/365))</f>
        <v>0.145013215274085</v>
      </c>
      <c r="H103" s="218"/>
      <c r="O103" s="224"/>
      <c r="P103" s="225"/>
      <c r="Q103" s="222"/>
    </row>
    <row r="104" customFormat="false" ht="12.75" hidden="false" customHeight="false" outlineLevel="0" collapsed="false">
      <c r="D104" s="212" t="n">
        <f aca="false">EOMONTH(D103,0)+1</f>
        <v>40118</v>
      </c>
      <c r="E104" s="216" t="n">
        <v>0.264127213864986</v>
      </c>
      <c r="F104" s="217" t="n">
        <f aca="false">IF(E104=1,1,(1+(E104/1))^(-1*(D104-B$1)/365))</f>
        <v>0.142247593454462</v>
      </c>
      <c r="H104" s="218"/>
      <c r="O104" s="224"/>
      <c r="P104" s="225"/>
      <c r="Q104" s="222"/>
    </row>
    <row r="105" customFormat="false" ht="12.75" hidden="false" customHeight="false" outlineLevel="0" collapsed="false">
      <c r="D105" s="212" t="n">
        <f aca="false">EOMONTH(D104,0)+1</f>
        <v>40148</v>
      </c>
      <c r="E105" s="216" t="n">
        <v>0.26405786149058</v>
      </c>
      <c r="F105" s="217" t="n">
        <f aca="false">IF(E105=1,1,(1+(E105/1))^(-1*(D105-B$1)/365))</f>
        <v>0.139597863972682</v>
      </c>
      <c r="H105" s="218"/>
      <c r="O105" s="224"/>
      <c r="P105" s="225"/>
      <c r="Q105" s="222"/>
    </row>
    <row r="106" customFormat="false" ht="12.75" hidden="false" customHeight="false" outlineLevel="0" collapsed="false">
      <c r="D106" s="212" t="n">
        <f aca="false">EOMONTH(D105,0)+1</f>
        <v>40179</v>
      </c>
      <c r="E106" s="216" t="n">
        <v>0.263961641220319</v>
      </c>
      <c r="F106" s="217" t="n">
        <f aca="false">IF(E106=1,1,(1+(E106/1))^(-1*(D106-B$1)/365))</f>
        <v>0.136935531937888</v>
      </c>
      <c r="H106" s="218"/>
      <c r="O106" s="224"/>
      <c r="P106" s="225"/>
      <c r="Q106" s="222"/>
    </row>
    <row r="107" customFormat="false" ht="12.75" hidden="false" customHeight="false" outlineLevel="0" collapsed="false">
      <c r="D107" s="212" t="n">
        <f aca="false">EOMONTH(D106,0)+1</f>
        <v>40210</v>
      </c>
      <c r="E107" s="216" t="n">
        <v>0.26385582388437</v>
      </c>
      <c r="F107" s="217" t="n">
        <f aca="false">IF(E107=1,1,(1+(E107/1))^(-1*(D107-B$1)/365))</f>
        <v>0.134334462268028</v>
      </c>
      <c r="H107" s="218"/>
      <c r="O107" s="224"/>
      <c r="P107" s="225"/>
      <c r="Q107" s="222"/>
    </row>
    <row r="108" customFormat="false" ht="12.75" hidden="false" customHeight="false" outlineLevel="0" collapsed="false">
      <c r="D108" s="212" t="n">
        <f aca="false">EOMONTH(D107,0)+1</f>
        <v>40238</v>
      </c>
      <c r="E108" s="216" t="n">
        <v>0.263834903510773</v>
      </c>
      <c r="F108" s="217" t="n">
        <f aca="false">IF(E108=1,1,(1+(E108/1))^(-1*(D108-B$1)/365))</f>
        <v>0.131961780067813</v>
      </c>
      <c r="H108" s="218"/>
      <c r="O108" s="224"/>
      <c r="P108" s="225"/>
      <c r="Q108" s="222"/>
    </row>
    <row r="109" customFormat="false" ht="12.75" hidden="false" customHeight="false" outlineLevel="0" collapsed="false">
      <c r="D109" s="212" t="n">
        <f aca="false">EOMONTH(D108,0)+1</f>
        <v>40269</v>
      </c>
      <c r="E109" s="216" t="n">
        <v>0.26373227711392</v>
      </c>
      <c r="F109" s="217" t="n">
        <f aca="false">IF(E109=1,1,(1+(E109/1))^(-1*(D109-B$1)/365))</f>
        <v>0.129455194986446</v>
      </c>
      <c r="H109" s="218"/>
      <c r="O109" s="224"/>
      <c r="P109" s="225"/>
      <c r="Q109" s="222"/>
    </row>
    <row r="110" customFormat="false" ht="12.75" hidden="false" customHeight="false" outlineLevel="0" collapsed="false">
      <c r="D110" s="212" t="n">
        <f aca="false">EOMONTH(D109,0)+1</f>
        <v>40299</v>
      </c>
      <c r="E110" s="216" t="n">
        <v>0.263658673416992</v>
      </c>
      <c r="F110" s="217" t="n">
        <f aca="false">IF(E110=1,1,(1+(E110/1))^(-1*(D110-B$1)/365))</f>
        <v>0.127053691140199</v>
      </c>
      <c r="H110" s="218"/>
      <c r="O110" s="224"/>
      <c r="P110" s="225"/>
      <c r="Q110" s="222"/>
    </row>
    <row r="111" customFormat="false" ht="12.75" hidden="false" customHeight="false" outlineLevel="0" collapsed="false">
      <c r="D111" s="212" t="n">
        <f aca="false">EOMONTH(D110,0)+1</f>
        <v>40330</v>
      </c>
      <c r="E111" s="216" t="n">
        <v>0.263559657957698</v>
      </c>
      <c r="F111" s="217" t="n">
        <f aca="false">IF(E111=1,1,(1+(E111/1))^(-1*(D111-B$1)/365))</f>
        <v>0.124640343851968</v>
      </c>
      <c r="H111" s="218"/>
      <c r="O111" s="224"/>
      <c r="P111" s="225"/>
      <c r="Q111" s="222"/>
    </row>
    <row r="112" customFormat="false" ht="12.75" hidden="false" customHeight="false" outlineLevel="0" collapsed="false">
      <c r="D112" s="212" t="n">
        <f aca="false">EOMONTH(D111,0)+1</f>
        <v>40360</v>
      </c>
      <c r="E112" s="216" t="n">
        <v>0.263489003509576</v>
      </c>
      <c r="F112" s="217" t="n">
        <f aca="false">IF(E112=1,1,(1+(E112/1))^(-1*(D112-B$1)/365))</f>
        <v>0.12232816738109</v>
      </c>
      <c r="H112" s="218"/>
      <c r="O112" s="224"/>
      <c r="P112" s="225"/>
      <c r="Q112" s="222"/>
    </row>
    <row r="113" customFormat="false" ht="12.75" hidden="false" customHeight="false" outlineLevel="0" collapsed="false">
      <c r="D113" s="212" t="n">
        <f aca="false">EOMONTH(D112,0)+1</f>
        <v>40391</v>
      </c>
      <c r="E113" s="216" t="n">
        <v>0.263393404330673</v>
      </c>
      <c r="F113" s="217" t="n">
        <f aca="false">IF(E113=1,1,(1+(E113/1))^(-1*(D113-B$1)/365))</f>
        <v>0.120004588874918</v>
      </c>
      <c r="H113" s="218"/>
      <c r="O113" s="224"/>
      <c r="P113" s="225"/>
      <c r="Q113" s="222"/>
    </row>
    <row r="114" customFormat="false" ht="12.75" hidden="false" customHeight="false" outlineLevel="0" collapsed="false">
      <c r="D114" s="212" t="n">
        <f aca="false">EOMONTH(D113,0)+1</f>
        <v>40422</v>
      </c>
      <c r="E114" s="216" t="n">
        <v>0.263299580955817</v>
      </c>
      <c r="F114" s="217" t="n">
        <f aca="false">IF(E114=1,1,(1+(E114/1))^(-1*(D114-B$1)/365))</f>
        <v>0.117725150402444</v>
      </c>
      <c r="H114" s="218"/>
      <c r="O114" s="224"/>
      <c r="P114" s="225"/>
      <c r="Q114" s="222"/>
    </row>
    <row r="115" customFormat="false" ht="12.75" hidden="false" customHeight="false" outlineLevel="0" collapsed="false">
      <c r="D115" s="212" t="n">
        <f aca="false">EOMONTH(D114,0)+1</f>
        <v>40452</v>
      </c>
      <c r="E115" s="216" t="n">
        <v>0.263233170504522</v>
      </c>
      <c r="F115" s="217" t="n">
        <f aca="false">IF(E115=1,1,(1+(E115/1))^(-1*(D115-B$1)/365))</f>
        <v>0.115541266810871</v>
      </c>
      <c r="H115" s="218"/>
      <c r="O115" s="224"/>
      <c r="P115" s="225"/>
      <c r="Q115" s="222"/>
    </row>
    <row r="116" customFormat="false" ht="12.75" hidden="false" customHeight="false" outlineLevel="0" collapsed="false">
      <c r="D116" s="212" t="n">
        <f aca="false">EOMONTH(D115,0)+1</f>
        <v>40483</v>
      </c>
      <c r="E116" s="216" t="n">
        <v>0.263142491756399</v>
      </c>
      <c r="F116" s="217" t="n">
        <f aca="false">IF(E116=1,1,(1+(E116/1))^(-1*(D116-B$1)/365))</f>
        <v>0.113346615031659</v>
      </c>
      <c r="H116" s="218"/>
      <c r="O116" s="224"/>
      <c r="P116" s="225"/>
      <c r="Q116" s="222"/>
    </row>
    <row r="117" customFormat="false" ht="12.75" hidden="false" customHeight="false" outlineLevel="0" collapsed="false">
      <c r="D117" s="212" t="n">
        <f aca="false">EOMONTH(D116,0)+1</f>
        <v>40513</v>
      </c>
      <c r="E117" s="225" t="n">
        <v>0.263078635342154</v>
      </c>
      <c r="F117" s="217" t="n">
        <f aca="false">IF(E117=1,1,(1+(E117/1))^(-1*(D117-B$1)/365))</f>
        <v>0.111243962465861</v>
      </c>
      <c r="H117" s="218"/>
      <c r="O117" s="224"/>
      <c r="P117" s="225"/>
      <c r="Q117" s="222"/>
    </row>
    <row r="118" customFormat="false" ht="12.75" hidden="false" customHeight="false" outlineLevel="0" collapsed="false">
      <c r="D118" s="212" t="n">
        <f aca="false">EOMONTH(D117,0)+1</f>
        <v>40544</v>
      </c>
      <c r="E118" s="225" t="n">
        <v>0.262990939323585</v>
      </c>
      <c r="F118" s="217" t="n">
        <f aca="false">IF(E118=1,1,(1+(E118/1))^(-1*(D118-B$1)/365))</f>
        <v>0.109130942987343</v>
      </c>
      <c r="H118" s="218"/>
      <c r="O118" s="224"/>
      <c r="P118" s="225"/>
      <c r="Q118" s="222"/>
    </row>
    <row r="119" customFormat="false" ht="12.75" hidden="false" customHeight="false" outlineLevel="0" collapsed="false">
      <c r="D119" s="212" t="n">
        <f aca="false">EOMONTH(D118,0)+1</f>
        <v>40575</v>
      </c>
      <c r="E119" s="225" t="n">
        <v>0.262884175101431</v>
      </c>
      <c r="F119" s="217" t="n">
        <f aca="false">IF(E119=1,1,(1+(E119/1))^(-1*(D119-B$1)/365))</f>
        <v>0.107074801717473</v>
      </c>
      <c r="H119" s="218"/>
      <c r="O119" s="224"/>
      <c r="P119" s="225"/>
      <c r="Q119" s="222"/>
    </row>
    <row r="120" customFormat="false" ht="12.75" hidden="false" customHeight="false" outlineLevel="0" collapsed="false">
      <c r="D120" s="212" t="n">
        <f aca="false">EOMONTH(D119,0)+1</f>
        <v>40603</v>
      </c>
      <c r="E120" s="225" t="n">
        <v>0.262852668968443</v>
      </c>
      <c r="F120" s="217" t="n">
        <f aca="false">IF(E120=1,1,(1+(E120/1))^(-1*(D120-B$1)/365))</f>
        <v>0.105200061950946</v>
      </c>
      <c r="H120" s="218"/>
      <c r="O120" s="224"/>
      <c r="P120" s="225"/>
      <c r="Q120" s="222"/>
    </row>
    <row r="121" customFormat="false" ht="12.75" hidden="false" customHeight="false" outlineLevel="0" collapsed="false">
      <c r="D121" s="212" t="n">
        <f aca="false">EOMONTH(D120,0)+1</f>
        <v>40634</v>
      </c>
      <c r="E121" s="225" t="n">
        <v>0.262748886945417</v>
      </c>
      <c r="F121" s="217" t="n">
        <f aca="false">IF(E121=1,1,(1+(E121/1))^(-1*(D121-B$1)/365))</f>
        <v>0.103217989249396</v>
      </c>
      <c r="H121" s="218"/>
      <c r="O121" s="224"/>
      <c r="P121" s="225"/>
      <c r="Q121" s="222"/>
    </row>
    <row r="122" customFormat="false" ht="12.75" hidden="false" customHeight="false" outlineLevel="0" collapsed="false">
      <c r="D122" s="212" t="n">
        <f aca="false">EOMONTH(D121,0)+1</f>
        <v>40664</v>
      </c>
      <c r="E122" s="225" t="n">
        <v>0.262670907411628</v>
      </c>
      <c r="F122" s="217" t="n">
        <f aca="false">IF(E122=1,1,(1+(E122/1))^(-1*(D122-B$1)/365))</f>
        <v>0.10131908258846</v>
      </c>
      <c r="H122" s="218"/>
      <c r="O122" s="224"/>
      <c r="P122" s="225"/>
      <c r="Q122" s="222"/>
    </row>
    <row r="123" customFormat="false" ht="12.75" hidden="false" customHeight="false" outlineLevel="0" collapsed="false">
      <c r="D123" s="212" t="n">
        <f aca="false">EOMONTH(D122,0)+1</f>
        <v>40695</v>
      </c>
      <c r="E123" s="225" t="n">
        <v>0.262570441453777</v>
      </c>
      <c r="F123" s="217" t="n">
        <f aca="false">IF(E123=1,1,(1+(E123/1))^(-1*(D123-B$1)/365))</f>
        <v>0.0994101384786979</v>
      </c>
      <c r="H123" s="218"/>
      <c r="O123" s="224"/>
      <c r="P123" s="225"/>
      <c r="Q123" s="222"/>
    </row>
    <row r="124" customFormat="false" ht="12.75" hidden="false" customHeight="false" outlineLevel="0" collapsed="false">
      <c r="D124" s="212" t="n">
        <f aca="false">EOMONTH(D123,0)+1</f>
        <v>40725</v>
      </c>
      <c r="E124" s="225" t="n">
        <v>0.262495239387263</v>
      </c>
      <c r="F124" s="217" t="n">
        <f aca="false">IF(E124=1,1,(1+(E124/1))^(-1*(D124-B$1)/365))</f>
        <v>0.0975812909026187</v>
      </c>
      <c r="H124" s="218"/>
      <c r="O124" s="224"/>
      <c r="P124" s="225"/>
      <c r="Q124" s="222"/>
    </row>
    <row r="125" customFormat="false" ht="12.75" hidden="false" customHeight="false" outlineLevel="0" collapsed="false">
      <c r="D125" s="212" t="n">
        <f aca="false">EOMONTH(D124,0)+1</f>
        <v>40756</v>
      </c>
      <c r="E125" s="225" t="n">
        <v>0.262397927769771</v>
      </c>
      <c r="F125" s="217" t="n">
        <f aca="false">IF(E125=1,1,(1+(E125/1))^(-1*(D125-B$1)/365))</f>
        <v>0.0957427767293745</v>
      </c>
      <c r="H125" s="218"/>
      <c r="O125" s="224"/>
      <c r="P125" s="225"/>
      <c r="Q125" s="222"/>
    </row>
    <row r="126" customFormat="false" ht="12.75" hidden="false" customHeight="false" outlineLevel="0" collapsed="false">
      <c r="D126" s="212" t="n">
        <f aca="false">EOMONTH(D125,0)+1</f>
        <v>40787</v>
      </c>
      <c r="E126" s="225" t="n">
        <v>0.262302247072376</v>
      </c>
      <c r="F126" s="217" t="n">
        <f aca="false">IF(E126=1,1,(1+(E126/1))^(-1*(D126-B$1)/365))</f>
        <v>0.093938905030341</v>
      </c>
      <c r="H126" s="218"/>
      <c r="O126" s="224"/>
      <c r="P126" s="225"/>
      <c r="Q126" s="222"/>
    </row>
    <row r="127" customFormat="false" ht="12.75" hidden="false" customHeight="false" outlineLevel="0" collapsed="false">
      <c r="D127" s="212" t="n">
        <f aca="false">EOMONTH(D126,0)+1</f>
        <v>40817</v>
      </c>
      <c r="E127" s="225" t="n">
        <v>0.26223105495669</v>
      </c>
      <c r="F127" s="217" t="n">
        <f aca="false">IF(E127=1,1,(1+(E127/1))^(-1*(D127-B$1)/365))</f>
        <v>0.0922107196890481</v>
      </c>
      <c r="H127" s="218"/>
      <c r="O127" s="224"/>
      <c r="P127" s="225"/>
      <c r="Q127" s="222"/>
    </row>
    <row r="128" customFormat="false" ht="12.75" hidden="false" customHeight="false" outlineLevel="0" collapsed="false">
      <c r="D128" s="212" t="n">
        <f aca="false">EOMONTH(D127,0)+1</f>
        <v>40848</v>
      </c>
      <c r="E128" s="225" t="n">
        <v>0.26213830135392</v>
      </c>
      <c r="F128" s="217" t="n">
        <f aca="false">IF(E128=1,1,(1+(E128/1))^(-1*(D128-B$1)/365))</f>
        <v>0.0904734005379573</v>
      </c>
      <c r="H128" s="218"/>
      <c r="O128" s="224"/>
      <c r="P128" s="225"/>
      <c r="Q128" s="222"/>
    </row>
    <row r="129" customFormat="false" ht="12.75" hidden="false" customHeight="false" outlineLevel="0" collapsed="false">
      <c r="D129" s="212" t="n">
        <f aca="false">EOMONTH(D128,0)+1</f>
        <v>40878</v>
      </c>
      <c r="E129" s="225" t="n">
        <v>0.262069550797728</v>
      </c>
      <c r="F129" s="217" t="n">
        <f aca="false">IF(E129=1,1,(1+(E129/1))^(-1*(D129-B$1)/365))</f>
        <v>0.0888089744512796</v>
      </c>
      <c r="H129" s="218"/>
      <c r="O129" s="224"/>
      <c r="P129" s="225"/>
      <c r="Q129" s="222"/>
    </row>
    <row r="130" customFormat="false" ht="12.75" hidden="false" customHeight="false" outlineLevel="0" collapsed="false">
      <c r="D130" s="212" t="n">
        <f aca="false">EOMONTH(D129,0)+1</f>
        <v>40909</v>
      </c>
      <c r="E130" s="225" t="n">
        <v>0.261979587330344</v>
      </c>
      <c r="F130" s="217" t="n">
        <f aca="false">IF(E130=1,1,(1+(E130/1))^(-1*(D130-B$1)/365))</f>
        <v>0.0871357519886768</v>
      </c>
      <c r="H130" s="218"/>
      <c r="O130" s="224"/>
      <c r="P130" s="225"/>
      <c r="Q130" s="222"/>
    </row>
    <row r="131" customFormat="false" ht="12.75" hidden="false" customHeight="false" outlineLevel="0" collapsed="false">
      <c r="D131" s="212" t="n">
        <f aca="false">EOMONTH(D130,0)+1</f>
        <v>40940</v>
      </c>
      <c r="E131" s="225" t="n">
        <v>0.261891071770167</v>
      </c>
      <c r="F131" s="217" t="n">
        <f aca="false">IF(E131=1,1,(1+(E131/1))^(-1*(D131-B$1)/365))</f>
        <v>0.0854940568694667</v>
      </c>
      <c r="H131" s="218"/>
      <c r="O131" s="224"/>
      <c r="P131" s="225"/>
      <c r="Q131" s="222"/>
    </row>
    <row r="132" customFormat="false" ht="12.75" hidden="false" customHeight="false" outlineLevel="0" collapsed="false">
      <c r="D132" s="212" t="n">
        <f aca="false">EOMONTH(D131,0)+1</f>
        <v>40969</v>
      </c>
      <c r="E132" s="225" t="n">
        <v>0.261847759192712</v>
      </c>
      <c r="F132" s="217" t="n">
        <f aca="false">IF(E132=1,1,(1+(E132/1))^(-1*(D132-B$1)/365))</f>
        <v>0.0839592051935897</v>
      </c>
      <c r="H132" s="218"/>
      <c r="O132" s="224"/>
      <c r="P132" s="225"/>
      <c r="Q132" s="222"/>
    </row>
    <row r="133" customFormat="false" ht="12.75" hidden="false" customHeight="false" outlineLevel="0" collapsed="false">
      <c r="D133" s="212" t="n">
        <f aca="false">EOMONTH(D132,0)+1</f>
        <v>41000</v>
      </c>
      <c r="E133" s="225" t="n">
        <v>0.261761644422305</v>
      </c>
      <c r="F133" s="217" t="n">
        <f aca="false">IF(E133=1,1,(1+(E133/1))^(-1*(D133-B$1)/365))</f>
        <v>0.0823773625918156</v>
      </c>
      <c r="H133" s="218"/>
      <c r="O133" s="224"/>
      <c r="P133" s="225"/>
      <c r="Q133" s="222"/>
    </row>
    <row r="134" customFormat="false" ht="12.75" hidden="false" customHeight="false" outlineLevel="0" collapsed="false">
      <c r="D134" s="212" t="n">
        <f aca="false">EOMONTH(D133,0)+1</f>
        <v>41030</v>
      </c>
      <c r="E134" s="225" t="n">
        <v>0.261698406713319</v>
      </c>
      <c r="F134" s="217" t="n">
        <f aca="false">IF(E134=1,1,(1+(E134/1))^(-1*(D134-B$1)/365))</f>
        <v>0.080861887790192</v>
      </c>
      <c r="H134" s="218"/>
      <c r="O134" s="224"/>
      <c r="P134" s="225"/>
      <c r="Q134" s="222"/>
    </row>
    <row r="135" customFormat="false" ht="12.75" hidden="false" customHeight="false" outlineLevel="0" collapsed="false">
      <c r="D135" s="212" t="n">
        <f aca="false">EOMONTH(D134,0)+1</f>
        <v>41061</v>
      </c>
      <c r="E135" s="225" t="n">
        <v>0.261614778713568</v>
      </c>
      <c r="F135" s="217" t="n">
        <f aca="false">IF(E135=1,1,(1+(E135/1))^(-1*(D135-B$1)/365))</f>
        <v>0.0793384048031534</v>
      </c>
      <c r="H135" s="218"/>
      <c r="O135" s="224"/>
      <c r="P135" s="225"/>
      <c r="Q135" s="222"/>
    </row>
    <row r="136" customFormat="false" ht="12.75" hidden="false" customHeight="false" outlineLevel="0" collapsed="false">
      <c r="D136" s="212" t="n">
        <f aca="false">EOMONTH(D135,0)+1</f>
        <v>41091</v>
      </c>
      <c r="E136" s="225" t="n">
        <v>0.261553603702433</v>
      </c>
      <c r="F136" s="217" t="n">
        <f aca="false">IF(E136=1,1,(1+(E136/1))^(-1*(D136-B$1)/365))</f>
        <v>0.0778788403896135</v>
      </c>
      <c r="H136" s="218"/>
      <c r="O136" s="224"/>
      <c r="P136" s="225"/>
      <c r="Q136" s="222"/>
    </row>
    <row r="137" customFormat="false" ht="12.75" hidden="false" customHeight="false" outlineLevel="0" collapsed="false">
      <c r="D137" s="212" t="n">
        <f aca="false">EOMONTH(D136,0)+1</f>
        <v>41122</v>
      </c>
      <c r="E137" s="225" t="n">
        <v>0.261472352345871</v>
      </c>
      <c r="F137" s="217" t="n">
        <f aca="false">IF(E137=1,1,(1+(E137/1))^(-1*(D137-B$1)/365))</f>
        <v>0.0764115636046752</v>
      </c>
      <c r="H137" s="218"/>
      <c r="O137" s="224"/>
      <c r="P137" s="225"/>
      <c r="Q137" s="222"/>
    </row>
    <row r="138" customFormat="false" ht="12.75" hidden="false" customHeight="false" outlineLevel="0" collapsed="false">
      <c r="D138" s="212" t="n">
        <f aca="false">EOMONTH(D137,0)+1</f>
        <v>41153</v>
      </c>
      <c r="E138" s="225" t="n">
        <v>0.261392340200785</v>
      </c>
      <c r="F138" s="217" t="n">
        <f aca="false">IF(E138=1,1,(1+(E138/1))^(-1*(D138-B$1)/365))</f>
        <v>0.0749719330666701</v>
      </c>
      <c r="H138" s="218"/>
      <c r="O138" s="224"/>
      <c r="P138" s="225"/>
      <c r="Q138" s="222"/>
    </row>
    <row r="139" customFormat="false" ht="12.75" hidden="false" customHeight="false" outlineLevel="0" collapsed="false">
      <c r="D139" s="212" t="n">
        <f aca="false">EOMONTH(D138,0)+1</f>
        <v>41183</v>
      </c>
      <c r="E139" s="225" t="n">
        <v>0.261334167033547</v>
      </c>
      <c r="F139" s="217" t="n">
        <f aca="false">IF(E139=1,1,(1+(E139/1))^(-1*(D139-B$1)/365))</f>
        <v>0.0735927020819157</v>
      </c>
      <c r="H139" s="218"/>
      <c r="O139" s="224"/>
      <c r="P139" s="225"/>
      <c r="Q139" s="222"/>
    </row>
    <row r="140" customFormat="false" ht="12.75" hidden="false" customHeight="false" outlineLevel="0" collapsed="false">
      <c r="D140" s="212" t="n">
        <f aca="false">EOMONTH(D139,0)+1</f>
        <v>41214</v>
      </c>
      <c r="E140" s="225" t="n">
        <v>0.261256375407462</v>
      </c>
      <c r="F140" s="217" t="n">
        <f aca="false">IF(E140=1,1,(1+(E140/1))^(-1*(D140-B$1)/365))</f>
        <v>0.0722061837172206</v>
      </c>
      <c r="H140" s="218"/>
      <c r="O140" s="224"/>
      <c r="P140" s="225"/>
      <c r="Q140" s="222"/>
    </row>
    <row r="141" customFormat="false" ht="12.75" hidden="false" customHeight="false" outlineLevel="0" collapsed="false">
      <c r="D141" s="212" t="n">
        <f aca="false">EOMONTH(D140,0)+1</f>
        <v>41244</v>
      </c>
      <c r="E141" s="225" t="n">
        <v>0.261200036126365</v>
      </c>
      <c r="F141" s="217" t="n">
        <f aca="false">IF(E141=1,1,(1+(E141/1))^(-1*(D141-B$1)/365))</f>
        <v>0.070877836016533</v>
      </c>
      <c r="H141" s="218"/>
      <c r="O141" s="224"/>
      <c r="P141" s="225"/>
      <c r="Q141" s="222"/>
    </row>
    <row r="142" customFormat="false" ht="12.75" hidden="false" customHeight="false" outlineLevel="0" collapsed="false">
      <c r="D142" s="212" t="n">
        <f aca="false">EOMONTH(D141,0)+1</f>
        <v>41275</v>
      </c>
      <c r="E142" s="225" t="n">
        <v>0.255777367102252</v>
      </c>
      <c r="F142" s="217" t="n">
        <f aca="false">IF(E142=1,1,(1+(E142/1))^(-1*(D142-B$1)/365))</f>
        <v>0.0730218758474292</v>
      </c>
      <c r="H142" s="218"/>
      <c r="O142" s="224"/>
      <c r="P142" s="225"/>
      <c r="Q142" s="222"/>
    </row>
    <row r="143" customFormat="false" ht="12.75" hidden="false" customHeight="false" outlineLevel="0" collapsed="false">
      <c r="D143" s="212" t="n">
        <f aca="false">EOMONTH(D142,0)+1</f>
        <v>41306</v>
      </c>
      <c r="E143" s="225" t="n">
        <v>0.255694633406806</v>
      </c>
      <c r="F143" s="217" t="n">
        <f aca="false">IF(E143=1,1,(1+(E143/1))^(-1*(D143-B$1)/365))</f>
        <v>0.0716775898537322</v>
      </c>
      <c r="H143" s="218"/>
      <c r="O143" s="224"/>
      <c r="P143" s="225"/>
      <c r="Q143" s="222"/>
    </row>
    <row r="144" customFormat="false" ht="12.75" hidden="false" customHeight="false" outlineLevel="0" collapsed="false">
      <c r="D144" s="212" t="n">
        <f aca="false">EOMONTH(D143,0)+1</f>
        <v>41334</v>
      </c>
      <c r="E144" s="225" t="n">
        <v>0.255672282190076</v>
      </c>
      <c r="F144" s="217" t="n">
        <f aca="false">IF(E144=1,1,(1+(E144/1))^(-1*(D144-B$1)/365))</f>
        <v>0.0704511107533249</v>
      </c>
      <c r="H144" s="218"/>
      <c r="O144" s="224"/>
      <c r="P144" s="225"/>
      <c r="Q144" s="222"/>
    </row>
    <row r="145" customFormat="false" ht="12.75" hidden="false" customHeight="false" outlineLevel="0" collapsed="false">
      <c r="D145" s="212" t="n">
        <f aca="false">EOMONTH(D144,0)+1</f>
        <v>41365</v>
      </c>
      <c r="E145" s="225" t="n">
        <v>0.255591450621951</v>
      </c>
      <c r="F145" s="217" t="n">
        <f aca="false">IF(E145=1,1,(1+(E145/1))^(-1*(D145-B$1)/365))</f>
        <v>0.0691541537592713</v>
      </c>
      <c r="H145" s="218"/>
      <c r="O145" s="224"/>
      <c r="P145" s="225"/>
      <c r="Q145" s="222"/>
    </row>
    <row r="146" customFormat="false" ht="12.75" hidden="false" customHeight="false" outlineLevel="0" collapsed="false">
      <c r="D146" s="212" t="n">
        <f aca="false">EOMONTH(D145,0)+1</f>
        <v>41395</v>
      </c>
      <c r="E146" s="225" t="n">
        <v>0.25553120422408</v>
      </c>
      <c r="F146" s="217" t="n">
        <f aca="false">IF(E146=1,1,(1+(E146/1))^(-1*(D146-B$1)/365))</f>
        <v>0.0679109881050707</v>
      </c>
      <c r="H146" s="218"/>
      <c r="O146" s="224"/>
      <c r="P146" s="225"/>
      <c r="Q146" s="222"/>
    </row>
    <row r="147" customFormat="false" ht="12.75" hidden="false" customHeight="false" outlineLevel="0" collapsed="false">
      <c r="D147" s="212" t="n">
        <f aca="false">EOMONTH(D146,0)+1</f>
        <v>41426</v>
      </c>
      <c r="E147" s="225" t="n">
        <v>0.255452517882396</v>
      </c>
      <c r="F147" s="217" t="n">
        <f aca="false">IF(E147=1,1,(1+(E147/1))^(-1*(D147-B$1)/365))</f>
        <v>0.0666607961474321</v>
      </c>
      <c r="H147" s="218"/>
      <c r="O147" s="224"/>
      <c r="P147" s="225"/>
      <c r="Q147" s="222"/>
    </row>
    <row r="148" customFormat="false" ht="12.75" hidden="false" customHeight="false" outlineLevel="0" collapsed="false">
      <c r="D148" s="212" t="n">
        <f aca="false">EOMONTH(D147,0)+1</f>
        <v>41456</v>
      </c>
      <c r="E148" s="225" t="n">
        <v>0.255394066541433</v>
      </c>
      <c r="F148" s="217" t="n">
        <f aca="false">IF(E148=1,1,(1+(E148/1))^(-1*(D148-B$1)/365))</f>
        <v>0.0654624554684995</v>
      </c>
      <c r="H148" s="218"/>
      <c r="O148" s="224"/>
      <c r="P148" s="225"/>
      <c r="Q148" s="222"/>
    </row>
    <row r="149" customFormat="false" ht="12.75" hidden="false" customHeight="false" outlineLevel="0" collapsed="false">
      <c r="D149" s="212" t="n">
        <f aca="false">EOMONTH(D148,0)+1</f>
        <v>41487</v>
      </c>
      <c r="E149" s="225" t="n">
        <v>0.255317438153357</v>
      </c>
      <c r="F149" s="217" t="n">
        <f aca="false">IF(E149=1,1,(1+(E149/1))^(-1*(D149-B$1)/365))</f>
        <v>0.0642573420920363</v>
      </c>
      <c r="H149" s="218"/>
      <c r="O149" s="224"/>
      <c r="P149" s="225"/>
      <c r="Q149" s="222"/>
    </row>
    <row r="150" customFormat="false" ht="12.75" hidden="false" customHeight="false" outlineLevel="0" collapsed="false">
      <c r="D150" s="212" t="n">
        <f aca="false">EOMONTH(D149,0)+1</f>
        <v>41518</v>
      </c>
      <c r="E150" s="225" t="n">
        <v>0.255241882696975</v>
      </c>
      <c r="F150" s="217" t="n">
        <f aca="false">IF(E150=1,1,(1+(E150/1))^(-1*(D150-B$1)/365))</f>
        <v>0.0630744153951249</v>
      </c>
      <c r="H150" s="218"/>
      <c r="O150" s="224"/>
      <c r="P150" s="225"/>
      <c r="Q150" s="222"/>
    </row>
    <row r="151" customFormat="false" ht="12.75" hidden="false" customHeight="false" outlineLevel="0" collapsed="false">
      <c r="D151" s="212" t="n">
        <f aca="false">EOMONTH(D150,0)+1</f>
        <v>41548</v>
      </c>
      <c r="E151" s="225" t="n">
        <v>0.255186053344896</v>
      </c>
      <c r="F151" s="217" t="n">
        <f aca="false">IF(E151=1,1,(1+(E151/1))^(-1*(D151-B$1)/365))</f>
        <v>0.0619405495142265</v>
      </c>
      <c r="H151" s="218"/>
      <c r="O151" s="224"/>
      <c r="P151" s="225"/>
      <c r="Q151" s="222"/>
    </row>
    <row r="152" customFormat="false" ht="12.75" hidden="false" customHeight="false" outlineLevel="0" collapsed="false">
      <c r="D152" s="212" t="n">
        <f aca="false">EOMONTH(D151,0)+1</f>
        <v>41579</v>
      </c>
      <c r="E152" s="225" t="n">
        <v>0.255112431426163</v>
      </c>
      <c r="F152" s="217" t="n">
        <f aca="false">IF(E152=1,1,(1+(E152/1))^(-1*(D152-B$1)/365))</f>
        <v>0.0608002756865784</v>
      </c>
      <c r="H152" s="218"/>
      <c r="O152" s="224"/>
      <c r="P152" s="225"/>
      <c r="Q152" s="222"/>
    </row>
    <row r="153" customFormat="false" ht="12.75" hidden="false" customHeight="false" outlineLevel="0" collapsed="false">
      <c r="D153" s="212" t="n">
        <f aca="false">EOMONTH(D152,0)+1</f>
        <v>41609</v>
      </c>
      <c r="E153" s="225" t="n">
        <v>0.25505821389897</v>
      </c>
      <c r="F153" s="217" t="n">
        <f aca="false">IF(E153=1,1,(1+(E153/1))^(-1*(D153-B$1)/365))</f>
        <v>0.0597072932834325</v>
      </c>
      <c r="H153" s="218"/>
      <c r="O153" s="224"/>
      <c r="P153" s="225"/>
      <c r="Q153" s="222"/>
    </row>
    <row r="154" customFormat="false" ht="12.75" hidden="false" customHeight="false" outlineLevel="0" collapsed="false">
      <c r="D154" s="212" t="n">
        <f aca="false">EOMONTH(D153,0)+1</f>
        <v>41640</v>
      </c>
      <c r="E154" s="225" t="n">
        <v>0.254986449542628</v>
      </c>
      <c r="F154" s="217" t="n">
        <f aca="false">IF(E154=1,1,(1+(E154/1))^(-1*(D154-B$1)/365))</f>
        <v>0.058608134206439</v>
      </c>
      <c r="H154" s="218"/>
      <c r="O154" s="224"/>
      <c r="P154" s="225"/>
      <c r="Q154" s="222"/>
    </row>
    <row r="155" customFormat="false" ht="12.75" hidden="false" customHeight="false" outlineLevel="0" collapsed="false">
      <c r="D155" s="212" t="n">
        <f aca="false">EOMONTH(D154,0)+1</f>
        <v>41671</v>
      </c>
      <c r="E155" s="225" t="n">
        <v>0.254915656465907</v>
      </c>
      <c r="F155" s="217" t="n">
        <f aca="false">IF(E155=1,1,(1+(E155/1))^(-1*(D155-B$1)/365))</f>
        <v>0.0575292109019869</v>
      </c>
      <c r="H155" s="218"/>
      <c r="O155" s="224"/>
      <c r="P155" s="225"/>
      <c r="Q155" s="222"/>
    </row>
    <row r="156" customFormat="false" ht="12.75" hidden="false" customHeight="false" outlineLevel="0" collapsed="false">
      <c r="D156" s="212" t="n">
        <f aca="false">EOMONTH(D155,0)+1</f>
        <v>41699</v>
      </c>
      <c r="E156" s="225" t="n">
        <v>0.254899792178241</v>
      </c>
      <c r="F156" s="217" t="n">
        <f aca="false">IF(E156=1,1,(1+(E156/1))^(-1*(D156-B$1)/365))</f>
        <v>0.0565448334668433</v>
      </c>
      <c r="H156" s="218"/>
      <c r="O156" s="224"/>
      <c r="P156" s="225"/>
      <c r="Q156" s="222"/>
    </row>
    <row r="157" customFormat="false" ht="12.75" hidden="false" customHeight="false" outlineLevel="0" collapsed="false">
      <c r="D157" s="212" t="n">
        <f aca="false">EOMONTH(D156,0)+1</f>
        <v>41730</v>
      </c>
      <c r="E157" s="225" t="n">
        <v>0.254830476950396</v>
      </c>
      <c r="F157" s="217" t="n">
        <f aca="false">IF(E157=1,1,(1+(E157/1))^(-1*(D157-B$1)/365))</f>
        <v>0.055503895467629</v>
      </c>
      <c r="H157" s="218"/>
      <c r="O157" s="224"/>
      <c r="P157" s="225"/>
      <c r="Q157" s="222"/>
    </row>
    <row r="158" customFormat="false" ht="12.75" hidden="false" customHeight="false" outlineLevel="0" collapsed="false">
      <c r="D158" s="212" t="n">
        <f aca="false">EOMONTH(D157,0)+1</f>
        <v>41760</v>
      </c>
      <c r="E158" s="225" t="n">
        <v>0.254779820797382</v>
      </c>
      <c r="F158" s="217" t="n">
        <f aca="false">IF(E158=1,1,(1+(E158/1))^(-1*(D158-B$1)/365))</f>
        <v>0.054506128211612</v>
      </c>
      <c r="H158" s="218"/>
      <c r="O158" s="224"/>
      <c r="P158" s="225"/>
      <c r="Q158" s="222"/>
    </row>
    <row r="159" customFormat="false" ht="12.75" hidden="false" customHeight="false" outlineLevel="0" collapsed="false">
      <c r="D159" s="212" t="n">
        <f aca="false">EOMONTH(D158,0)+1</f>
        <v>41791</v>
      </c>
      <c r="E159" s="225" t="n">
        <v>0.254712195764636</v>
      </c>
      <c r="F159" s="217" t="n">
        <f aca="false">IF(E159=1,1,(1+(E159/1))^(-1*(D159-B$1)/365))</f>
        <v>0.05350272285427</v>
      </c>
      <c r="H159" s="218"/>
      <c r="O159" s="224"/>
      <c r="P159" s="225"/>
      <c r="Q159" s="222"/>
    </row>
    <row r="160" customFormat="false" ht="12.75" hidden="false" customHeight="false" outlineLevel="0" collapsed="false">
      <c r="D160" s="212" t="n">
        <f aca="false">EOMONTH(D159,0)+1</f>
        <v>41821</v>
      </c>
      <c r="E160" s="225" t="n">
        <v>0.254662941818187</v>
      </c>
      <c r="F160" s="217" t="n">
        <f aca="false">IF(E160=1,1,(1+(E160/1))^(-1*(D160-B$1)/365))</f>
        <v>0.0525409313343444</v>
      </c>
      <c r="H160" s="218"/>
      <c r="O160" s="224"/>
      <c r="P160" s="225"/>
      <c r="Q160" s="222"/>
    </row>
    <row r="161" customFormat="false" ht="12.75" hidden="false" customHeight="false" outlineLevel="0" collapsed="false">
      <c r="D161" s="212" t="n">
        <f aca="false">EOMONTH(D160,0)+1</f>
        <v>41852</v>
      </c>
      <c r="E161" s="225" t="n">
        <v>0.254596943565779</v>
      </c>
      <c r="F161" s="217" t="n">
        <f aca="false">IF(E161=1,1,(1+(E161/1))^(-1*(D161-B$1)/365))</f>
        <v>0.0515737051850323</v>
      </c>
      <c r="H161" s="218"/>
      <c r="O161" s="224"/>
      <c r="P161" s="225"/>
      <c r="Q161" s="222"/>
    </row>
    <row r="162" customFormat="false" ht="12.75" hidden="false" customHeight="false" outlineLevel="0" collapsed="false">
      <c r="D162" s="212" t="n">
        <f aca="false">EOMONTH(D161,0)+1</f>
        <v>41883</v>
      </c>
      <c r="E162" s="225" t="n">
        <v>0.254531799069777</v>
      </c>
      <c r="F162" s="217" t="n">
        <f aca="false">IF(E162=1,1,(1+(E162/1))^(-1*(D162-B$1)/365))</f>
        <v>0.0506242856446062</v>
      </c>
      <c r="H162" s="218"/>
      <c r="O162" s="224"/>
      <c r="P162" s="225"/>
      <c r="Q162" s="222"/>
    </row>
    <row r="163" customFormat="false" ht="12.75" hidden="false" customHeight="false" outlineLevel="0" collapsed="false">
      <c r="D163" s="212" t="n">
        <f aca="false">EOMONTH(D162,0)+1</f>
        <v>41913</v>
      </c>
      <c r="E163" s="225" t="n">
        <v>0.254484605474169</v>
      </c>
      <c r="F163" s="217" t="n">
        <f aca="false">IF(E163=1,1,(1+(E163/1))^(-1*(D163-B$1)/365))</f>
        <v>0.0497142405709344</v>
      </c>
      <c r="H163" s="218"/>
      <c r="O163" s="224"/>
      <c r="P163" s="225"/>
      <c r="Q163" s="222"/>
    </row>
    <row r="164" customFormat="false" ht="12.75" hidden="false" customHeight="false" outlineLevel="0" collapsed="false">
      <c r="D164" s="212" t="n">
        <f aca="false">EOMONTH(D163,0)+1</f>
        <v>41944</v>
      </c>
      <c r="E164" s="225" t="n">
        <v>0.254420996773097</v>
      </c>
      <c r="F164" s="217" t="n">
        <f aca="false">IF(E164=1,1,(1+(E164/1))^(-1*(D164-B$1)/365))</f>
        <v>0.0487990535164384</v>
      </c>
      <c r="H164" s="218"/>
      <c r="O164" s="224"/>
      <c r="P164" s="225"/>
      <c r="Q164" s="222"/>
    </row>
    <row r="165" customFormat="false" ht="12.75" hidden="false" customHeight="false" outlineLevel="0" collapsed="false">
      <c r="D165" s="212" t="n">
        <f aca="false">EOMONTH(D164,0)+1</f>
        <v>41974</v>
      </c>
      <c r="E165" s="225" t="n">
        <v>0.254375072346952</v>
      </c>
      <c r="F165" s="217" t="n">
        <f aca="false">IF(E165=1,1,(1+(E165/1))^(-1*(D165-B$1)/365))</f>
        <v>0.0479218209657376</v>
      </c>
      <c r="H165" s="218"/>
      <c r="O165" s="224"/>
      <c r="P165" s="225"/>
      <c r="Q165" s="222"/>
    </row>
    <row r="166" customFormat="false" ht="12.75" hidden="false" customHeight="false" outlineLevel="0" collapsed="false">
      <c r="D166" s="212" t="n">
        <f aca="false">EOMONTH(D165,0)+1</f>
        <v>42005</v>
      </c>
      <c r="E166" s="225" t="n">
        <v>0.254312943643303</v>
      </c>
      <c r="F166" s="217" t="n">
        <f aca="false">IF(E166=1,1,(1+(E166/1))^(-1*(D166-B$1)/365))</f>
        <v>0.0470396319921502</v>
      </c>
      <c r="H166" s="218"/>
      <c r="O166" s="224"/>
      <c r="P166" s="225"/>
      <c r="Q166" s="222"/>
    </row>
    <row r="167" customFormat="false" ht="12.75" hidden="false" customHeight="false" outlineLevel="0" collapsed="false">
      <c r="D167" s="212" t="n">
        <f aca="false">EOMONTH(D166,0)+1</f>
        <v>42036</v>
      </c>
      <c r="E167" s="225" t="n">
        <v>0.254244348340043</v>
      </c>
      <c r="F167" s="217" t="n">
        <f aca="false">IF(E167=1,1,(1+(E167/1))^(-1*(D167-B$1)/365))</f>
        <v>0.0461773050769832</v>
      </c>
      <c r="H167" s="218"/>
      <c r="O167" s="224"/>
      <c r="P167" s="225"/>
      <c r="Q167" s="222"/>
    </row>
    <row r="168" customFormat="false" ht="12.75" hidden="false" customHeight="false" outlineLevel="0" collapsed="false">
      <c r="D168" s="212" t="n">
        <f aca="false">EOMONTH(D167,0)+1</f>
        <v>42064</v>
      </c>
      <c r="E168" s="225" t="n">
        <v>0.254226210468232</v>
      </c>
      <c r="F168" s="217" t="n">
        <f aca="false">IF(E168=1,1,(1+(E168/1))^(-1*(D168-B$1)/365))</f>
        <v>0.045390733506043</v>
      </c>
      <c r="H168" s="218"/>
      <c r="O168" s="224"/>
      <c r="P168" s="225"/>
      <c r="Q168" s="222"/>
    </row>
    <row r="169" customFormat="false" ht="12.75" hidden="false" customHeight="false" outlineLevel="0" collapsed="false">
      <c r="D169" s="212" t="n">
        <f aca="false">EOMONTH(D168,0)+1</f>
        <v>42095</v>
      </c>
      <c r="E169" s="225" t="n">
        <v>0.254158960518153</v>
      </c>
      <c r="F169" s="217" t="n">
        <f aca="false">IF(E169=1,1,(1+(E169/1))^(-1*(D169-B$1)/365))</f>
        <v>0.0445586353760179</v>
      </c>
      <c r="H169" s="218"/>
      <c r="O169" s="224"/>
      <c r="P169" s="225"/>
      <c r="Q169" s="222"/>
    </row>
    <row r="170" customFormat="false" ht="12.75" hidden="false" customHeight="false" outlineLevel="0" collapsed="false">
      <c r="D170" s="212" t="n">
        <f aca="false">EOMONTH(D169,0)+1</f>
        <v>42125</v>
      </c>
      <c r="E170" s="225" t="n">
        <v>0.254108855589566</v>
      </c>
      <c r="F170" s="217" t="n">
        <f aca="false">IF(E170=1,1,(1+(E170/1))^(-1*(D170-B$1)/365))</f>
        <v>0.0437610649591532</v>
      </c>
      <c r="H170" s="218"/>
      <c r="O170" s="224"/>
      <c r="P170" s="225"/>
      <c r="Q170" s="222"/>
    </row>
    <row r="171" customFormat="false" ht="12.75" hidden="false" customHeight="false" outlineLevel="0" collapsed="false">
      <c r="D171" s="212" t="n">
        <f aca="false">EOMONTH(D170,0)+1</f>
        <v>42156</v>
      </c>
      <c r="E171" s="225" t="n">
        <v>0.254043133936584</v>
      </c>
      <c r="F171" s="217" t="n">
        <f aca="false">IF(E171=1,1,(1+(E171/1))^(-1*(D171-B$1)/365))</f>
        <v>0.0429588431691615</v>
      </c>
      <c r="H171" s="218"/>
    </row>
    <row r="172" customFormat="false" ht="12.75" hidden="false" customHeight="false" outlineLevel="0" collapsed="false">
      <c r="D172" s="212" t="n">
        <f aca="false">EOMONTH(D171,0)+1</f>
        <v>42186</v>
      </c>
      <c r="E172" s="225" t="n">
        <v>0.25399431038198</v>
      </c>
      <c r="F172" s="217" t="n">
        <f aca="false">IF(E172=1,1,(1+(E172/1))^(-1*(D172-B$1)/365))</f>
        <v>0.0421899091628569</v>
      </c>
      <c r="H172" s="218"/>
    </row>
    <row r="173" customFormat="false" ht="12.75" hidden="false" customHeight="false" outlineLevel="0" collapsed="false">
      <c r="D173" s="212" t="n">
        <f aca="false">EOMONTH(D172,0)+1</f>
        <v>42217</v>
      </c>
      <c r="E173" s="225" t="n">
        <v>0.253930063660477</v>
      </c>
      <c r="F173" s="217" t="n">
        <f aca="false">IF(E173=1,1,(1+(E173/1))^(-1*(D173-B$1)/365))</f>
        <v>0.0414164909128618</v>
      </c>
      <c r="H173" s="218"/>
    </row>
    <row r="174" customFormat="false" ht="12.75" hidden="false" customHeight="false" outlineLevel="0" collapsed="false">
      <c r="D174" s="212" t="n">
        <f aca="false">EOMONTH(D173,0)+1</f>
        <v>42248</v>
      </c>
      <c r="E174" s="225" t="n">
        <v>0.25386658959349</v>
      </c>
      <c r="F174" s="217" t="n">
        <f aca="false">IF(E174=1,1,(1+(E174/1))^(-1*(D174-B$1)/365))</f>
        <v>0.0406572515183612</v>
      </c>
      <c r="H174" s="218"/>
    </row>
    <row r="175" customFormat="false" ht="12.75" hidden="false" customHeight="false" outlineLevel="0" collapsed="false">
      <c r="D175" s="212" t="n">
        <f aca="false">EOMONTH(D174,0)+1</f>
        <v>42278</v>
      </c>
      <c r="E175" s="225" t="n">
        <v>0.253819652460161</v>
      </c>
      <c r="F175" s="217" t="n">
        <f aca="false">IF(E175=1,1,(1+(E175/1))^(-1*(D175-B$1)/365))</f>
        <v>0.0399295160734462</v>
      </c>
      <c r="H175" s="218"/>
    </row>
    <row r="176" customFormat="false" ht="12.75" hidden="false" customHeight="false" outlineLevel="0" collapsed="false">
      <c r="D176" s="212" t="n">
        <f aca="false">EOMONTH(D175,0)+1</f>
        <v>42309</v>
      </c>
      <c r="E176" s="225" t="n">
        <v>0.253757576480572</v>
      </c>
      <c r="F176" s="217" t="n">
        <f aca="false">IF(E176=1,1,(1+(E176/1))^(-1*(D176-B$1)/365))</f>
        <v>0.0391975368173857</v>
      </c>
      <c r="H176" s="218"/>
    </row>
    <row r="177" customFormat="false" ht="12.75" hidden="false" customHeight="false" outlineLevel="0" collapsed="false">
      <c r="D177" s="212" t="n">
        <f aca="false">EOMONTH(D176,0)+1</f>
        <v>42339</v>
      </c>
      <c r="E177" s="225" t="n">
        <v>0.253711807625879</v>
      </c>
      <c r="F177" s="217" t="n">
        <f aca="false">IF(E177=1,1,(1+(E177/1))^(-1*(D177-B$1)/365))</f>
        <v>0.0384959301909864</v>
      </c>
      <c r="H177" s="218"/>
    </row>
    <row r="178" customFormat="false" ht="12.75" hidden="false" customHeight="false" outlineLevel="0" collapsed="false">
      <c r="D178" s="224"/>
      <c r="E178" s="225" t="n">
        <v>0.248313132677796</v>
      </c>
      <c r="F178" s="217"/>
      <c r="H178" s="218"/>
    </row>
    <row r="179" customFormat="false" ht="12.75" hidden="false" customHeight="false" outlineLevel="0" collapsed="false">
      <c r="D179" s="224"/>
      <c r="E179" s="225" t="n">
        <v>0.248246648871304</v>
      </c>
      <c r="F179" s="217"/>
      <c r="H179" s="218"/>
    </row>
    <row r="180" customFormat="false" ht="12.75" hidden="false" customHeight="false" outlineLevel="0" collapsed="false">
      <c r="D180" s="224"/>
      <c r="E180" s="225" t="n">
        <v>0.248211355220729</v>
      </c>
      <c r="F180" s="217"/>
      <c r="H180" s="218"/>
    </row>
    <row r="181" customFormat="false" ht="12.75" hidden="false" customHeight="false" outlineLevel="0" collapsed="false">
      <c r="E181" s="62" t="n">
        <v>0.24814620214189</v>
      </c>
      <c r="H181" s="218"/>
    </row>
    <row r="182" customFormat="false" ht="12.75" hidden="false" customHeight="false" outlineLevel="0" collapsed="false">
      <c r="E182" s="62" t="n">
        <v>0.248096815708819</v>
      </c>
      <c r="H182" s="218"/>
    </row>
    <row r="183" customFormat="false" ht="12.75" hidden="false" customHeight="false" outlineLevel="0" collapsed="false">
      <c r="E183" s="62" t="n">
        <v>0.248033048951705</v>
      </c>
      <c r="H183" s="218"/>
    </row>
    <row r="184" customFormat="false" ht="12.75" hidden="false" customHeight="false" outlineLevel="0" collapsed="false">
      <c r="E184" s="62" t="n">
        <v>0.247984835861071</v>
      </c>
      <c r="H184" s="218"/>
    </row>
    <row r="185" customFormat="false" ht="12.75" hidden="false" customHeight="false" outlineLevel="0" collapsed="false">
      <c r="E185" s="62" t="n">
        <v>0.247922410160768</v>
      </c>
      <c r="H185" s="218"/>
    </row>
    <row r="186" customFormat="false" ht="12.75" hidden="false" customHeight="false" outlineLevel="0" collapsed="false">
      <c r="E186" s="62" t="n">
        <v>0.247860685779736</v>
      </c>
      <c r="H186" s="218"/>
    </row>
    <row r="187" customFormat="false" ht="12.75" hidden="false" customHeight="false" outlineLevel="0" collapsed="false">
      <c r="E187" s="62" t="n">
        <v>0.247814202881002</v>
      </c>
      <c r="H187" s="218"/>
    </row>
    <row r="188" customFormat="false" ht="12.75" hidden="false" customHeight="false" outlineLevel="0" collapsed="false">
      <c r="E188" s="62" t="n">
        <v>0.247753754174287</v>
      </c>
      <c r="H188" s="218"/>
    </row>
    <row r="189" customFormat="false" ht="12.75" hidden="false" customHeight="false" outlineLevel="0" collapsed="false">
      <c r="E189" s="62" t="n">
        <v>0.24770834782796</v>
      </c>
      <c r="H189" s="218"/>
    </row>
    <row r="190" customFormat="false" ht="12.75" hidden="false" customHeight="false" outlineLevel="0" collapsed="false">
      <c r="E190" s="62" t="n">
        <v>0.247649134290015</v>
      </c>
      <c r="H190" s="218"/>
    </row>
    <row r="191" customFormat="false" ht="12.75" hidden="false" customHeight="false" outlineLevel="0" collapsed="false">
      <c r="E191" s="62" t="n">
        <v>0.247590568045882</v>
      </c>
      <c r="H191" s="218"/>
    </row>
    <row r="192" customFormat="false" ht="12.75" hidden="false" customHeight="false" outlineLevel="0" collapsed="false">
      <c r="E192" s="62" t="n">
        <v>0.2475749940875</v>
      </c>
      <c r="H192" s="218"/>
    </row>
    <row r="193" customFormat="false" ht="12.75" hidden="false" customHeight="false" outlineLevel="0" collapsed="false">
      <c r="E193" s="62" t="n">
        <v>0.247517431027232</v>
      </c>
      <c r="H193" s="218"/>
    </row>
    <row r="194" customFormat="false" ht="12.75" hidden="false" customHeight="false" outlineLevel="0" collapsed="false">
      <c r="E194" s="62" t="n">
        <v>0.247474443602934</v>
      </c>
      <c r="H194" s="218"/>
    </row>
    <row r="195" customFormat="false" ht="12.75" hidden="false" customHeight="false" outlineLevel="0" collapsed="false">
      <c r="E195" s="62" t="n">
        <v>0.247418024759311</v>
      </c>
      <c r="H195" s="218"/>
    </row>
    <row r="196" customFormat="false" ht="12.75" hidden="false" customHeight="false" outlineLevel="0" collapsed="false">
      <c r="E196" s="62" t="n">
        <v>0.247375999355564</v>
      </c>
      <c r="H196" s="218"/>
    </row>
    <row r="197" customFormat="false" ht="12.75" hidden="false" customHeight="false" outlineLevel="0" collapsed="false">
      <c r="E197" s="62" t="n">
        <v>0.247320689731311</v>
      </c>
      <c r="H197" s="218"/>
    </row>
    <row r="198" customFormat="false" ht="12.75" hidden="false" customHeight="false" outlineLevel="0" collapsed="false">
      <c r="E198" s="62" t="n">
        <v>0.247265962953813</v>
      </c>
      <c r="H198" s="218"/>
    </row>
    <row r="199" customFormat="false" ht="12.75" hidden="false" customHeight="false" outlineLevel="0" collapsed="false">
      <c r="E199" s="62" t="n">
        <v>0.247225361876102</v>
      </c>
      <c r="H199" s="218"/>
    </row>
    <row r="200" customFormat="false" ht="12.75" hidden="false" customHeight="false" outlineLevel="0" collapsed="false">
      <c r="E200" s="62" t="n">
        <v>0.247171693549653</v>
      </c>
      <c r="H200" s="218"/>
    </row>
    <row r="201" customFormat="false" ht="12.75" hidden="false" customHeight="false" outlineLevel="0" collapsed="false">
      <c r="E201" s="62" t="n">
        <v>0.247131979741859</v>
      </c>
      <c r="H201" s="218"/>
    </row>
    <row r="202" customFormat="false" ht="12.75" hidden="false" customHeight="false" outlineLevel="0" collapsed="false">
      <c r="E202" s="62" t="n">
        <v>0.247079338330529</v>
      </c>
      <c r="H202" s="218"/>
    </row>
    <row r="203" customFormat="false" ht="12.75" hidden="false" customHeight="false" outlineLevel="0" collapsed="false">
      <c r="E203" s="62" t="n">
        <v>0.247021325362579</v>
      </c>
      <c r="H203" s="218"/>
    </row>
    <row r="204" customFormat="false" ht="12.75" hidden="false" customHeight="false" outlineLevel="0" collapsed="false">
      <c r="E204" s="62" t="n">
        <v>0.247003423699365</v>
      </c>
      <c r="H204" s="218"/>
    </row>
    <row r="205" customFormat="false" ht="12.75" hidden="false" customHeight="false" outlineLevel="0" collapsed="false">
      <c r="E205" s="62" t="n">
        <v>0.246946357996846</v>
      </c>
      <c r="H205" s="218"/>
    </row>
    <row r="206" customFormat="false" ht="12.75" hidden="false" customHeight="false" outlineLevel="0" collapsed="false">
      <c r="E206" s="62" t="n">
        <v>0.246902899206351</v>
      </c>
      <c r="H206" s="218"/>
    </row>
    <row r="207" customFormat="false" ht="12.75" hidden="false" customHeight="false" outlineLevel="0" collapsed="false">
      <c r="E207" s="62" t="n">
        <v>0.246846905349084</v>
      </c>
      <c r="H207" s="218"/>
    </row>
    <row r="208" customFormat="false" ht="12.75" hidden="false" customHeight="false" outlineLevel="0" collapsed="false">
      <c r="E208" s="62" t="n">
        <v>0.246804357139061</v>
      </c>
      <c r="H208" s="218"/>
    </row>
    <row r="209" customFormat="false" ht="12.75" hidden="false" customHeight="false" outlineLevel="0" collapsed="false">
      <c r="E209" s="62" t="n">
        <v>0.246749404206087</v>
      </c>
      <c r="H209" s="218"/>
    </row>
    <row r="210" customFormat="false" ht="12.75" hidden="false" customHeight="false" outlineLevel="0" collapsed="false">
      <c r="E210" s="62" t="n">
        <v>0.246694996793736</v>
      </c>
      <c r="H210" s="218"/>
    </row>
    <row r="211" customFormat="false" ht="12.75" hidden="false" customHeight="false" outlineLevel="0" collapsed="false">
      <c r="E211" s="62" t="n">
        <v>0.246653797686264</v>
      </c>
      <c r="H211" s="218"/>
    </row>
    <row r="212" customFormat="false" ht="12.75" hidden="false" customHeight="false" outlineLevel="0" collapsed="false">
      <c r="E212" s="62" t="n">
        <v>0.246600386250179</v>
      </c>
      <c r="H212" s="218"/>
    </row>
    <row r="213" customFormat="false" ht="12.75" hidden="false" customHeight="false" outlineLevel="0" collapsed="false">
      <c r="E213" s="62" t="n">
        <v>0.246560031097353</v>
      </c>
      <c r="H213" s="218"/>
    </row>
    <row r="214" customFormat="false" ht="12.75" hidden="false" customHeight="false" outlineLevel="0" collapsed="false">
      <c r="E214" s="62" t="n">
        <v>0.241177358677209</v>
      </c>
      <c r="H214" s="218"/>
    </row>
    <row r="215" customFormat="false" ht="12.75" hidden="false" customHeight="false" outlineLevel="0" collapsed="false">
      <c r="E215" s="62" t="n">
        <v>0.241120090161236</v>
      </c>
      <c r="H215" s="218"/>
    </row>
    <row r="216" customFormat="false" ht="12.75" hidden="false" customHeight="false" outlineLevel="0" collapsed="false">
      <c r="E216" s="62" t="n">
        <v>0.241100216868897</v>
      </c>
      <c r="H216" s="218"/>
    </row>
    <row r="217" customFormat="false" ht="12.75" hidden="false" customHeight="false" outlineLevel="0" collapsed="false">
      <c r="E217" s="62" t="n">
        <v>0.24104384162207</v>
      </c>
      <c r="H217" s="218"/>
    </row>
    <row r="218" customFormat="false" ht="12.75" hidden="false" customHeight="false" outlineLevel="0" collapsed="false">
      <c r="E218" s="62" t="n">
        <v>0.241000158807303</v>
      </c>
      <c r="H218" s="218"/>
    </row>
    <row r="219" customFormat="false" ht="12.75" hidden="false" customHeight="false" outlineLevel="0" collapsed="false">
      <c r="E219" s="62" t="n">
        <v>0.24094478719978</v>
      </c>
      <c r="H219" s="218"/>
    </row>
    <row r="220" customFormat="false" ht="12.75" hidden="false" customHeight="false" outlineLevel="0" collapsed="false">
      <c r="E220" s="62" t="n">
        <v>0.240901964897662</v>
      </c>
      <c r="H220" s="218"/>
    </row>
    <row r="221" customFormat="false" ht="12.75" hidden="false" customHeight="false" outlineLevel="0" collapsed="false">
      <c r="E221" s="62" t="n">
        <v>0.240847569531998</v>
      </c>
      <c r="H221" s="218"/>
    </row>
    <row r="222" customFormat="false" ht="12.75" hidden="false" customHeight="false" outlineLevel="0" collapsed="false">
      <c r="E222" s="62" t="n">
        <v>0.240793684579037</v>
      </c>
      <c r="H222" s="218"/>
    </row>
    <row r="223" customFormat="false" ht="12.75" hidden="false" customHeight="false" outlineLevel="0" collapsed="false">
      <c r="E223" s="62" t="n">
        <v>0.24075213800024</v>
      </c>
      <c r="H223" s="218"/>
    </row>
    <row r="224" customFormat="false" ht="12.75" hidden="false" customHeight="false" outlineLevel="0" collapsed="false">
      <c r="E224" s="62" t="n">
        <v>0.240699189389655</v>
      </c>
      <c r="H224" s="218"/>
    </row>
    <row r="225" customFormat="false" ht="12.75" hidden="false" customHeight="false" outlineLevel="0" collapsed="false">
      <c r="E225" s="62" t="n">
        <v>0.240658443829049</v>
      </c>
      <c r="H225" s="218"/>
    </row>
    <row r="226" customFormat="false" ht="12.75" hidden="false" customHeight="false" outlineLevel="0" collapsed="false">
      <c r="E226" s="62" t="n">
        <v>0.240606406589662</v>
      </c>
      <c r="H226" s="218"/>
    </row>
    <row r="227" customFormat="false" ht="12.75" hidden="false" customHeight="false" outlineLevel="0" collapsed="false">
      <c r="E227" s="62" t="n">
        <v>0.240544323137097</v>
      </c>
      <c r="H227" s="218"/>
    </row>
    <row r="228" customFormat="false" ht="12.75" hidden="false" customHeight="false" outlineLevel="0" collapsed="false">
      <c r="E228" s="62" t="n">
        <v>0.240505869452084</v>
      </c>
      <c r="H228" s="218"/>
    </row>
    <row r="229" customFormat="false" ht="12.75" hidden="false" customHeight="false" outlineLevel="0" collapsed="false">
      <c r="E229" s="62" t="n">
        <v>0.240444789568683</v>
      </c>
      <c r="H229" s="218"/>
    </row>
    <row r="230" customFormat="false" ht="12.75" hidden="false" customHeight="false" outlineLevel="0" collapsed="false">
      <c r="E230" s="62" t="n">
        <v>0.240395676651563</v>
      </c>
      <c r="H230" s="218"/>
    </row>
    <row r="231" customFormat="false" ht="12.75" hidden="false" customHeight="false" outlineLevel="0" collapsed="false">
      <c r="E231" s="62" t="n">
        <v>0.240335635340536</v>
      </c>
      <c r="H231" s="218"/>
    </row>
    <row r="232" customFormat="false" ht="12.75" hidden="false" customHeight="false" outlineLevel="0" collapsed="false">
      <c r="E232" s="62" t="n">
        <v>0.240287429931619</v>
      </c>
      <c r="H232" s="218"/>
    </row>
    <row r="233" customFormat="false" ht="12.75" hidden="false" customHeight="false" outlineLevel="0" collapsed="false">
      <c r="E233" s="62" t="n">
        <v>0.240228400235437</v>
      </c>
      <c r="H233" s="218"/>
    </row>
    <row r="234" customFormat="false" ht="12.75" hidden="false" customHeight="false" outlineLevel="0" collapsed="false">
      <c r="E234" s="62" t="n">
        <v>0.240169895847355</v>
      </c>
      <c r="H234" s="218"/>
    </row>
    <row r="235" customFormat="false" ht="12.75" hidden="false" customHeight="false" outlineLevel="0" collapsed="false">
      <c r="E235" s="62" t="n">
        <v>0.240123034082496</v>
      </c>
      <c r="H235" s="218"/>
    </row>
    <row r="236" customFormat="false" ht="12.75" hidden="false" customHeight="false" outlineLevel="0" collapsed="false">
      <c r="E236" s="62" t="n">
        <v>0.240065502030789</v>
      </c>
      <c r="H236" s="218"/>
    </row>
    <row r="237" customFormat="false" ht="12.75" hidden="false" customHeight="false" outlineLevel="0" collapsed="false">
      <c r="E237" s="62" t="n">
        <v>0.240019488444498</v>
      </c>
      <c r="H237" s="218"/>
    </row>
    <row r="238" customFormat="false" ht="12.75" hidden="false" customHeight="false" outlineLevel="0" collapsed="false">
      <c r="H238" s="218"/>
    </row>
    <row r="239" customFormat="false" ht="12.75" hidden="false" customHeight="false" outlineLevel="0" collapsed="false">
      <c r="H239" s="218"/>
    </row>
    <row r="240" customFormat="false" ht="12.75" hidden="false" customHeight="false" outlineLevel="0" collapsed="false">
      <c r="H240" s="218"/>
    </row>
    <row r="241" customFormat="false" ht="12.75" hidden="false" customHeight="false" outlineLevel="0" collapsed="false">
      <c r="H241" s="218"/>
    </row>
    <row r="242" customFormat="false" ht="12.75" hidden="false" customHeight="false" outlineLevel="0" collapsed="false">
      <c r="H242" s="218"/>
    </row>
    <row r="243" customFormat="false" ht="12.75" hidden="false" customHeight="false" outlineLevel="0" collapsed="false">
      <c r="H243" s="218"/>
    </row>
    <row r="244" customFormat="false" ht="12.75" hidden="false" customHeight="false" outlineLevel="0" collapsed="false">
      <c r="H244" s="218"/>
    </row>
    <row r="245" customFormat="false" ht="12.75" hidden="false" customHeight="false" outlineLevel="0" collapsed="false">
      <c r="H245" s="218"/>
    </row>
    <row r="246" customFormat="false" ht="12.75" hidden="false" customHeight="false" outlineLevel="0" collapsed="false">
      <c r="H246" s="218"/>
    </row>
    <row r="247" customFormat="false" ht="12.75" hidden="false" customHeight="false" outlineLevel="0" collapsed="false">
      <c r="H247" s="218"/>
    </row>
    <row r="248" customFormat="false" ht="12.75" hidden="false" customHeight="false" outlineLevel="0" collapsed="false">
      <c r="H248" s="218"/>
    </row>
    <row r="249" customFormat="false" ht="12.75" hidden="false" customHeight="false" outlineLevel="0" collapsed="false">
      <c r="H249" s="218"/>
    </row>
    <row r="250" customFormat="false" ht="12.75" hidden="false" customHeight="false" outlineLevel="0" collapsed="false">
      <c r="H250" s="218"/>
    </row>
    <row r="251" customFormat="false" ht="12.75" hidden="false" customHeight="false" outlineLevel="0" collapsed="false">
      <c r="H251" s="218"/>
    </row>
    <row r="252" customFormat="false" ht="12.75" hidden="false" customHeight="false" outlineLevel="0" collapsed="false">
      <c r="H252" s="218"/>
    </row>
    <row r="253" customFormat="false" ht="12.75" hidden="false" customHeight="false" outlineLevel="0" collapsed="false">
      <c r="H253" s="218"/>
    </row>
    <row r="254" customFormat="false" ht="12.75" hidden="false" customHeight="false" outlineLevel="0" collapsed="false">
      <c r="H254" s="218"/>
    </row>
    <row r="255" customFormat="false" ht="12.75" hidden="false" customHeight="false" outlineLevel="0" collapsed="false">
      <c r="H255" s="218"/>
    </row>
    <row r="256" customFormat="false" ht="12.75" hidden="false" customHeight="false" outlineLevel="0" collapsed="false">
      <c r="H256" s="218"/>
    </row>
    <row r="257" customFormat="false" ht="12.75" hidden="false" customHeight="false" outlineLevel="0" collapsed="false">
      <c r="H257" s="218"/>
    </row>
    <row r="258" customFormat="false" ht="12.75" hidden="false" customHeight="false" outlineLevel="0" collapsed="false">
      <c r="H258" s="218"/>
    </row>
    <row r="259" customFormat="false" ht="12.75" hidden="false" customHeight="false" outlineLevel="0" collapsed="false">
      <c r="H259" s="218"/>
    </row>
    <row r="260" customFormat="false" ht="12.75" hidden="false" customHeight="false" outlineLevel="0" collapsed="false">
      <c r="H260" s="218"/>
    </row>
    <row r="261" customFormat="false" ht="12.75" hidden="false" customHeight="false" outlineLevel="0" collapsed="false">
      <c r="H261" s="218"/>
    </row>
    <row r="262" customFormat="false" ht="12.75" hidden="false" customHeight="false" outlineLevel="0" collapsed="false">
      <c r="H262" s="218"/>
    </row>
    <row r="263" customFormat="false" ht="12.75" hidden="false" customHeight="false" outlineLevel="0" collapsed="false">
      <c r="H263" s="218"/>
    </row>
    <row r="264" customFormat="false" ht="12.75" hidden="false" customHeight="false" outlineLevel="0" collapsed="false">
      <c r="H264" s="218"/>
    </row>
    <row r="265" customFormat="false" ht="12.75" hidden="false" customHeight="false" outlineLevel="0" collapsed="false">
      <c r="H265" s="218"/>
    </row>
    <row r="266" customFormat="false" ht="12.75" hidden="false" customHeight="false" outlineLevel="0" collapsed="false">
      <c r="H266" s="218"/>
    </row>
    <row r="267" customFormat="false" ht="12.75" hidden="false" customHeight="false" outlineLevel="0" collapsed="false">
      <c r="H267" s="218"/>
    </row>
    <row r="268" customFormat="false" ht="12.75" hidden="false" customHeight="false" outlineLevel="0" collapsed="false">
      <c r="H268" s="218"/>
    </row>
    <row r="269" customFormat="false" ht="12.75" hidden="false" customHeight="false" outlineLevel="0" collapsed="false">
      <c r="H269" s="218"/>
    </row>
    <row r="270" customFormat="false" ht="12.75" hidden="false" customHeight="false" outlineLevel="0" collapsed="false">
      <c r="H270" s="218"/>
    </row>
    <row r="271" customFormat="false" ht="12.75" hidden="false" customHeight="false" outlineLevel="0" collapsed="false">
      <c r="H271" s="218"/>
    </row>
    <row r="272" customFormat="false" ht="12.75" hidden="false" customHeight="false" outlineLevel="0" collapsed="false">
      <c r="H272" s="218"/>
    </row>
    <row r="273" customFormat="false" ht="12.75" hidden="false" customHeight="false" outlineLevel="0" collapsed="false">
      <c r="H273" s="218"/>
    </row>
    <row r="274" customFormat="false" ht="12.75" hidden="false" customHeight="false" outlineLevel="0" collapsed="false">
      <c r="H274" s="218"/>
    </row>
    <row r="275" customFormat="false" ht="12.75" hidden="false" customHeight="false" outlineLevel="0" collapsed="false">
      <c r="H275" s="218"/>
    </row>
    <row r="276" customFormat="false" ht="12.75" hidden="false" customHeight="false" outlineLevel="0" collapsed="false">
      <c r="H276" s="218"/>
    </row>
    <row r="277" customFormat="false" ht="12.75" hidden="false" customHeight="false" outlineLevel="0" collapsed="false">
      <c r="H277" s="218"/>
    </row>
    <row r="278" customFormat="false" ht="12.75" hidden="false" customHeight="false" outlineLevel="0" collapsed="false">
      <c r="H278" s="218"/>
    </row>
    <row r="279" customFormat="false" ht="12.75" hidden="false" customHeight="false" outlineLevel="0" collapsed="false">
      <c r="H279" s="218"/>
    </row>
    <row r="280" customFormat="false" ht="12.75" hidden="false" customHeight="false" outlineLevel="0" collapsed="false">
      <c r="H280" s="218"/>
    </row>
    <row r="281" customFormat="false" ht="12.75" hidden="false" customHeight="false" outlineLevel="0" collapsed="false">
      <c r="H281" s="218"/>
    </row>
    <row r="282" customFormat="false" ht="12.75" hidden="false" customHeight="false" outlineLevel="0" collapsed="false">
      <c r="H282" s="218"/>
    </row>
    <row r="283" customFormat="false" ht="12.75" hidden="false" customHeight="false" outlineLevel="0" collapsed="false">
      <c r="H283" s="218"/>
    </row>
    <row r="284" customFormat="false" ht="12.75" hidden="false" customHeight="false" outlineLevel="0" collapsed="false">
      <c r="H284" s="218"/>
    </row>
    <row r="285" customFormat="false" ht="12.75" hidden="false" customHeight="false" outlineLevel="0" collapsed="false">
      <c r="H285" s="218"/>
    </row>
    <row r="286" customFormat="false" ht="12.75" hidden="false" customHeight="false" outlineLevel="0" collapsed="false">
      <c r="H286" s="218"/>
    </row>
    <row r="287" customFormat="false" ht="12.75" hidden="false" customHeight="false" outlineLevel="0" collapsed="false">
      <c r="H287" s="218"/>
    </row>
    <row r="288" customFormat="false" ht="12.75" hidden="false" customHeight="false" outlineLevel="0" collapsed="false">
      <c r="H288" s="218"/>
    </row>
    <row r="289" customFormat="false" ht="12.75" hidden="false" customHeight="false" outlineLevel="0" collapsed="false">
      <c r="H289" s="218"/>
    </row>
    <row r="290" customFormat="false" ht="12.75" hidden="false" customHeight="false" outlineLevel="0" collapsed="false">
      <c r="H290" s="218"/>
    </row>
    <row r="291" customFormat="false" ht="12.75" hidden="false" customHeight="false" outlineLevel="0" collapsed="false">
      <c r="H291" s="218"/>
    </row>
    <row r="292" customFormat="false" ht="12.75" hidden="false" customHeight="false" outlineLevel="0" collapsed="false">
      <c r="H292" s="218"/>
    </row>
    <row r="293" customFormat="false" ht="12.75" hidden="false" customHeight="false" outlineLevel="0" collapsed="false">
      <c r="H293" s="218"/>
    </row>
    <row r="294" customFormat="false" ht="12.75" hidden="false" customHeight="false" outlineLevel="0" collapsed="false">
      <c r="H294" s="218"/>
    </row>
    <row r="295" customFormat="false" ht="12.75" hidden="false" customHeight="false" outlineLevel="0" collapsed="false">
      <c r="H295" s="218"/>
    </row>
    <row r="296" customFormat="false" ht="12.75" hidden="false" customHeight="false" outlineLevel="0" collapsed="false">
      <c r="H296" s="218"/>
    </row>
    <row r="297" customFormat="false" ht="12.75" hidden="false" customHeight="false" outlineLevel="0" collapsed="false">
      <c r="H297" s="218"/>
    </row>
    <row r="298" customFormat="false" ht="12.75" hidden="false" customHeight="false" outlineLevel="0" collapsed="false">
      <c r="H298" s="218"/>
    </row>
    <row r="299" customFormat="false" ht="12.75" hidden="false" customHeight="false" outlineLevel="0" collapsed="false">
      <c r="H299" s="218"/>
    </row>
    <row r="300" customFormat="false" ht="12.75" hidden="false" customHeight="false" outlineLevel="0" collapsed="false">
      <c r="H300" s="218"/>
    </row>
    <row r="301" customFormat="false" ht="12.75" hidden="false" customHeight="false" outlineLevel="0" collapsed="false">
      <c r="H301" s="218"/>
    </row>
    <row r="302" customFormat="false" ht="12.75" hidden="false" customHeight="false" outlineLevel="0" collapsed="false">
      <c r="H302" s="218"/>
    </row>
    <row r="303" customFormat="false" ht="12.75" hidden="false" customHeight="false" outlineLevel="0" collapsed="false">
      <c r="H303" s="218"/>
    </row>
    <row r="304" customFormat="false" ht="12.75" hidden="false" customHeight="false" outlineLevel="0" collapsed="false">
      <c r="H304" s="218"/>
    </row>
    <row r="305" customFormat="false" ht="12.75" hidden="false" customHeight="false" outlineLevel="0" collapsed="false">
      <c r="H305" s="218"/>
    </row>
    <row r="306" customFormat="false" ht="12.75" hidden="false" customHeight="false" outlineLevel="0" collapsed="false">
      <c r="H306" s="218"/>
    </row>
    <row r="307" customFormat="false" ht="12.75" hidden="false" customHeight="false" outlineLevel="0" collapsed="false">
      <c r="H307" s="218"/>
    </row>
    <row r="308" customFormat="false" ht="12.75" hidden="false" customHeight="false" outlineLevel="0" collapsed="false">
      <c r="H308" s="218"/>
    </row>
    <row r="309" customFormat="false" ht="12.75" hidden="false" customHeight="false" outlineLevel="0" collapsed="false">
      <c r="H309" s="218"/>
    </row>
    <row r="310" customFormat="false" ht="12.75" hidden="false" customHeight="false" outlineLevel="0" collapsed="false">
      <c r="H310" s="218"/>
    </row>
    <row r="311" customFormat="false" ht="12.75" hidden="false" customHeight="false" outlineLevel="0" collapsed="false">
      <c r="H311" s="218"/>
    </row>
    <row r="312" customFormat="false" ht="12.75" hidden="false" customHeight="false" outlineLevel="0" collapsed="false">
      <c r="H312" s="218"/>
    </row>
    <row r="313" customFormat="false" ht="12.75" hidden="false" customHeight="false" outlineLevel="0" collapsed="false">
      <c r="H313" s="218"/>
    </row>
    <row r="314" customFormat="false" ht="12.75" hidden="false" customHeight="false" outlineLevel="0" collapsed="false">
      <c r="H314" s="218"/>
    </row>
    <row r="315" customFormat="false" ht="12.75" hidden="false" customHeight="false" outlineLevel="0" collapsed="false">
      <c r="H315" s="218"/>
    </row>
    <row r="316" customFormat="false" ht="12.75" hidden="false" customHeight="false" outlineLevel="0" collapsed="false">
      <c r="H316" s="218"/>
    </row>
    <row r="317" customFormat="false" ht="12.75" hidden="false" customHeight="false" outlineLevel="0" collapsed="false">
      <c r="H317" s="218"/>
    </row>
    <row r="318" customFormat="false" ht="12.75" hidden="false" customHeight="false" outlineLevel="0" collapsed="false">
      <c r="H318" s="218"/>
    </row>
    <row r="319" customFormat="false" ht="12.75" hidden="false" customHeight="false" outlineLevel="0" collapsed="false">
      <c r="H319" s="218"/>
    </row>
    <row r="320" customFormat="false" ht="12.75" hidden="false" customHeight="false" outlineLevel="0" collapsed="false">
      <c r="H320" s="218"/>
    </row>
    <row r="321" customFormat="false" ht="12.75" hidden="false" customHeight="false" outlineLevel="0" collapsed="false">
      <c r="H321" s="218"/>
    </row>
    <row r="322" customFormat="false" ht="12.75" hidden="false" customHeight="false" outlineLevel="0" collapsed="false">
      <c r="H322" s="218"/>
    </row>
    <row r="323" customFormat="false" ht="12.75" hidden="false" customHeight="false" outlineLevel="0" collapsed="false">
      <c r="H323" s="218"/>
    </row>
    <row r="324" customFormat="false" ht="12.75" hidden="false" customHeight="false" outlineLevel="0" collapsed="false">
      <c r="H324" s="218"/>
    </row>
    <row r="325" customFormat="false" ht="12.75" hidden="false" customHeight="false" outlineLevel="0" collapsed="false">
      <c r="H325" s="218"/>
    </row>
    <row r="326" customFormat="false" ht="12.75" hidden="false" customHeight="false" outlineLevel="0" collapsed="false">
      <c r="H326" s="218"/>
    </row>
    <row r="327" customFormat="false" ht="12.75" hidden="false" customHeight="false" outlineLevel="0" collapsed="false">
      <c r="H327" s="218"/>
    </row>
    <row r="328" customFormat="false" ht="12.75" hidden="false" customHeight="false" outlineLevel="0" collapsed="false">
      <c r="H328" s="218"/>
    </row>
    <row r="329" customFormat="false" ht="12.75" hidden="false" customHeight="false" outlineLevel="0" collapsed="false">
      <c r="H329" s="218"/>
    </row>
    <row r="330" customFormat="false" ht="12.75" hidden="false" customHeight="false" outlineLevel="0" collapsed="false">
      <c r="H330" s="218"/>
    </row>
    <row r="331" customFormat="false" ht="12.75" hidden="false" customHeight="false" outlineLevel="0" collapsed="false">
      <c r="H331" s="218"/>
    </row>
    <row r="332" customFormat="false" ht="12.75" hidden="false" customHeight="false" outlineLevel="0" collapsed="false">
      <c r="H332" s="218"/>
    </row>
    <row r="333" customFormat="false" ht="12.75" hidden="false" customHeight="false" outlineLevel="0" collapsed="false">
      <c r="H333" s="218"/>
    </row>
    <row r="334" customFormat="false" ht="12.75" hidden="false" customHeight="false" outlineLevel="0" collapsed="false">
      <c r="H334" s="218"/>
    </row>
    <row r="335" customFormat="false" ht="12.75" hidden="false" customHeight="false" outlineLevel="0" collapsed="false">
      <c r="H335" s="218"/>
    </row>
    <row r="336" customFormat="false" ht="12.75" hidden="false" customHeight="false" outlineLevel="0" collapsed="false">
      <c r="H336" s="218"/>
    </row>
    <row r="337" customFormat="false" ht="12.75" hidden="false" customHeight="false" outlineLevel="0" collapsed="false">
      <c r="H337" s="218"/>
    </row>
    <row r="338" customFormat="false" ht="12.75" hidden="false" customHeight="false" outlineLevel="0" collapsed="false">
      <c r="H338" s="218"/>
    </row>
    <row r="339" customFormat="false" ht="12.75" hidden="false" customHeight="false" outlineLevel="0" collapsed="false">
      <c r="H339" s="218"/>
    </row>
    <row r="340" customFormat="false" ht="12.75" hidden="false" customHeight="false" outlineLevel="0" collapsed="false">
      <c r="H340" s="218"/>
    </row>
    <row r="341" customFormat="false" ht="12.75" hidden="false" customHeight="false" outlineLevel="0" collapsed="false">
      <c r="H341" s="218"/>
    </row>
    <row r="342" customFormat="false" ht="12.75" hidden="false" customHeight="false" outlineLevel="0" collapsed="false">
      <c r="H342" s="218"/>
    </row>
    <row r="343" customFormat="false" ht="12.75" hidden="false" customHeight="false" outlineLevel="0" collapsed="false">
      <c r="H343" s="218"/>
    </row>
    <row r="344" customFormat="false" ht="12.75" hidden="false" customHeight="false" outlineLevel="0" collapsed="false">
      <c r="H344" s="218"/>
    </row>
    <row r="345" customFormat="false" ht="12.75" hidden="false" customHeight="false" outlineLevel="0" collapsed="false">
      <c r="H345" s="218"/>
    </row>
    <row r="346" customFormat="false" ht="12.75" hidden="false" customHeight="false" outlineLevel="0" collapsed="false">
      <c r="H346" s="218"/>
    </row>
    <row r="347" customFormat="false" ht="12.75" hidden="false" customHeight="false" outlineLevel="0" collapsed="false">
      <c r="H347" s="218"/>
    </row>
    <row r="348" customFormat="false" ht="12.75" hidden="false" customHeight="false" outlineLevel="0" collapsed="false">
      <c r="H348" s="218"/>
    </row>
    <row r="349" customFormat="false" ht="12.75" hidden="false" customHeight="false" outlineLevel="0" collapsed="false">
      <c r="H349" s="218"/>
    </row>
    <row r="350" customFormat="false" ht="12.75" hidden="false" customHeight="false" outlineLevel="0" collapsed="false">
      <c r="H350" s="218"/>
    </row>
    <row r="351" customFormat="false" ht="12.75" hidden="false" customHeight="false" outlineLevel="0" collapsed="false">
      <c r="H351" s="218"/>
    </row>
    <row r="352" customFormat="false" ht="12.75" hidden="false" customHeight="false" outlineLevel="0" collapsed="false">
      <c r="H352" s="218"/>
    </row>
    <row r="353" customFormat="false" ht="12.75" hidden="false" customHeight="false" outlineLevel="0" collapsed="false">
      <c r="H353" s="218"/>
    </row>
    <row r="354" customFormat="false" ht="12.75" hidden="false" customHeight="false" outlineLevel="0" collapsed="false">
      <c r="H354" s="218"/>
    </row>
    <row r="355" customFormat="false" ht="12.75" hidden="false" customHeight="false" outlineLevel="0" collapsed="false">
      <c r="H355" s="218"/>
    </row>
    <row r="356" customFormat="false" ht="12.75" hidden="false" customHeight="false" outlineLevel="0" collapsed="false">
      <c r="H356" s="218"/>
    </row>
    <row r="357" customFormat="false" ht="12.75" hidden="false" customHeight="false" outlineLevel="0" collapsed="false">
      <c r="H357" s="218"/>
    </row>
    <row r="358" customFormat="false" ht="12.75" hidden="false" customHeight="false" outlineLevel="0" collapsed="false">
      <c r="H358" s="218"/>
    </row>
    <row r="359" customFormat="false" ht="12.75" hidden="false" customHeight="false" outlineLevel="0" collapsed="false">
      <c r="H359" s="218"/>
    </row>
    <row r="360" customFormat="false" ht="12.75" hidden="false" customHeight="false" outlineLevel="0" collapsed="false">
      <c r="H360" s="218"/>
    </row>
    <row r="361" customFormat="false" ht="12.75" hidden="false" customHeight="false" outlineLevel="0" collapsed="false">
      <c r="H361" s="218"/>
    </row>
    <row r="362" customFormat="false" ht="12.75" hidden="false" customHeight="false" outlineLevel="0" collapsed="false">
      <c r="H362" s="218"/>
    </row>
    <row r="363" customFormat="false" ht="12.75" hidden="false" customHeight="false" outlineLevel="0" collapsed="false">
      <c r="H363" s="218"/>
    </row>
    <row r="364" customFormat="false" ht="12.75" hidden="false" customHeight="false" outlineLevel="0" collapsed="false">
      <c r="H364" s="218"/>
    </row>
    <row r="365" customFormat="false" ht="12.75" hidden="false" customHeight="false" outlineLevel="0" collapsed="false">
      <c r="H365" s="218"/>
    </row>
    <row r="366" customFormat="false" ht="12.75" hidden="false" customHeight="false" outlineLevel="0" collapsed="false">
      <c r="H366" s="218"/>
    </row>
    <row r="367" customFormat="false" ht="12.75" hidden="false" customHeight="false" outlineLevel="0" collapsed="false">
      <c r="H367" s="218"/>
    </row>
    <row r="368" customFormat="false" ht="12.75" hidden="false" customHeight="false" outlineLevel="0" collapsed="false">
      <c r="H368" s="218"/>
    </row>
    <row r="369" customFormat="false" ht="12.75" hidden="false" customHeight="false" outlineLevel="0" collapsed="false">
      <c r="H369" s="218"/>
    </row>
    <row r="370" customFormat="false" ht="12.75" hidden="false" customHeight="false" outlineLevel="0" collapsed="false">
      <c r="H370" s="218"/>
    </row>
    <row r="371" customFormat="false" ht="12.75" hidden="false" customHeight="false" outlineLevel="0" collapsed="false">
      <c r="H371" s="218"/>
    </row>
    <row r="372" customFormat="false" ht="12.75" hidden="false" customHeight="false" outlineLevel="0" collapsed="false">
      <c r="H372" s="218"/>
    </row>
    <row r="373" customFormat="false" ht="12.75" hidden="false" customHeight="false" outlineLevel="0" collapsed="false">
      <c r="H373" s="218"/>
    </row>
    <row r="374" customFormat="false" ht="12.75" hidden="false" customHeight="false" outlineLevel="0" collapsed="false">
      <c r="H374" s="218"/>
    </row>
    <row r="375" customFormat="false" ht="12.75" hidden="false" customHeight="false" outlineLevel="0" collapsed="false">
      <c r="H375" s="218"/>
    </row>
    <row r="376" customFormat="false" ht="12.75" hidden="false" customHeight="false" outlineLevel="0" collapsed="false">
      <c r="H376" s="218"/>
    </row>
    <row r="377" customFormat="false" ht="12.75" hidden="false" customHeight="false" outlineLevel="0" collapsed="false">
      <c r="H377" s="218"/>
    </row>
    <row r="378" customFormat="false" ht="12.75" hidden="false" customHeight="false" outlineLevel="0" collapsed="false">
      <c r="H378" s="218"/>
    </row>
    <row r="379" customFormat="false" ht="12.75" hidden="false" customHeight="false" outlineLevel="0" collapsed="false">
      <c r="H379" s="218"/>
    </row>
    <row r="380" customFormat="false" ht="12.75" hidden="false" customHeight="false" outlineLevel="0" collapsed="false">
      <c r="H380" s="218"/>
    </row>
    <row r="381" customFormat="false" ht="12.75" hidden="false" customHeight="false" outlineLevel="0" collapsed="false">
      <c r="H381" s="218"/>
    </row>
    <row r="382" customFormat="false" ht="12.75" hidden="false" customHeight="false" outlineLevel="0" collapsed="false">
      <c r="H382" s="218"/>
    </row>
    <row r="383" customFormat="false" ht="12.75" hidden="false" customHeight="false" outlineLevel="0" collapsed="false">
      <c r="H383" s="218"/>
    </row>
    <row r="384" customFormat="false" ht="12.75" hidden="false" customHeight="false" outlineLevel="0" collapsed="false">
      <c r="H384" s="218"/>
    </row>
    <row r="385" customFormat="false" ht="12.75" hidden="false" customHeight="false" outlineLevel="0" collapsed="false">
      <c r="H385" s="218"/>
    </row>
    <row r="386" customFormat="false" ht="12.75" hidden="false" customHeight="false" outlineLevel="0" collapsed="false">
      <c r="H386" s="218"/>
    </row>
    <row r="387" customFormat="false" ht="12.75" hidden="false" customHeight="false" outlineLevel="0" collapsed="false">
      <c r="H387" s="218"/>
    </row>
    <row r="388" customFormat="false" ht="12.75" hidden="false" customHeight="false" outlineLevel="0" collapsed="false">
      <c r="H388" s="218"/>
    </row>
    <row r="389" customFormat="false" ht="12.75" hidden="false" customHeight="false" outlineLevel="0" collapsed="false">
      <c r="H389" s="218"/>
    </row>
    <row r="390" customFormat="false" ht="12.75" hidden="false" customHeight="false" outlineLevel="0" collapsed="false">
      <c r="H390" s="218"/>
    </row>
    <row r="391" customFormat="false" ht="12.75" hidden="false" customHeight="false" outlineLevel="0" collapsed="false">
      <c r="H391" s="218"/>
    </row>
    <row r="392" customFormat="false" ht="12.75" hidden="false" customHeight="false" outlineLevel="0" collapsed="false">
      <c r="H392" s="218"/>
    </row>
    <row r="393" customFormat="false" ht="12.75" hidden="false" customHeight="false" outlineLevel="0" collapsed="false">
      <c r="H393" s="218"/>
    </row>
    <row r="394" customFormat="false" ht="12.75" hidden="false" customHeight="false" outlineLevel="0" collapsed="false">
      <c r="H394" s="218"/>
    </row>
    <row r="395" customFormat="false" ht="12.75" hidden="false" customHeight="false" outlineLevel="0" collapsed="false">
      <c r="H395" s="218"/>
    </row>
    <row r="396" customFormat="false" ht="12.75" hidden="false" customHeight="false" outlineLevel="0" collapsed="false">
      <c r="H396" s="218"/>
    </row>
    <row r="397" customFormat="false" ht="12.75" hidden="false" customHeight="false" outlineLevel="0" collapsed="false">
      <c r="H397" s="218"/>
    </row>
    <row r="398" customFormat="false" ht="12.75" hidden="false" customHeight="false" outlineLevel="0" collapsed="false">
      <c r="H398" s="218"/>
    </row>
    <row r="399" customFormat="false" ht="12.75" hidden="false" customHeight="false" outlineLevel="0" collapsed="false">
      <c r="H399" s="218"/>
    </row>
    <row r="400" customFormat="false" ht="12.75" hidden="false" customHeight="false" outlineLevel="0" collapsed="false">
      <c r="H400" s="218"/>
    </row>
    <row r="401" customFormat="false" ht="12.75" hidden="false" customHeight="false" outlineLevel="0" collapsed="false">
      <c r="H401" s="218"/>
    </row>
    <row r="402" customFormat="false" ht="12.75" hidden="false" customHeight="false" outlineLevel="0" collapsed="false">
      <c r="H402" s="218"/>
    </row>
    <row r="403" customFormat="false" ht="12.75" hidden="false" customHeight="false" outlineLevel="0" collapsed="false">
      <c r="H403" s="218"/>
    </row>
    <row r="404" customFormat="false" ht="12.75" hidden="false" customHeight="false" outlineLevel="0" collapsed="false">
      <c r="H404" s="218"/>
    </row>
    <row r="405" customFormat="false" ht="12.75" hidden="false" customHeight="false" outlineLevel="0" collapsed="false">
      <c r="H405" s="218"/>
    </row>
    <row r="406" customFormat="false" ht="12.75" hidden="false" customHeight="false" outlineLevel="0" collapsed="false">
      <c r="H406" s="218"/>
    </row>
    <row r="407" customFormat="false" ht="12.75" hidden="false" customHeight="false" outlineLevel="0" collapsed="false">
      <c r="H407" s="218"/>
    </row>
    <row r="408" customFormat="false" ht="12.75" hidden="false" customHeight="false" outlineLevel="0" collapsed="false">
      <c r="H408" s="218"/>
    </row>
    <row r="409" customFormat="false" ht="12.75" hidden="false" customHeight="false" outlineLevel="0" collapsed="false">
      <c r="H409" s="218"/>
    </row>
    <row r="410" customFormat="false" ht="12.75" hidden="false" customHeight="false" outlineLevel="0" collapsed="false">
      <c r="H410" s="218"/>
    </row>
    <row r="411" customFormat="false" ht="12.75" hidden="false" customHeight="false" outlineLevel="0" collapsed="false">
      <c r="H411" s="218"/>
    </row>
    <row r="412" customFormat="false" ht="12.75" hidden="false" customHeight="false" outlineLevel="0" collapsed="false">
      <c r="H412" s="218"/>
    </row>
    <row r="413" customFormat="false" ht="12.75" hidden="false" customHeight="false" outlineLevel="0" collapsed="false">
      <c r="H413" s="218"/>
    </row>
    <row r="414" customFormat="false" ht="12.75" hidden="false" customHeight="false" outlineLevel="0" collapsed="false">
      <c r="H414" s="218"/>
    </row>
    <row r="415" customFormat="false" ht="12.75" hidden="false" customHeight="false" outlineLevel="0" collapsed="false">
      <c r="H415" s="218"/>
    </row>
    <row r="416" customFormat="false" ht="12.75" hidden="false" customHeight="false" outlineLevel="0" collapsed="false">
      <c r="H416" s="218"/>
    </row>
    <row r="417" customFormat="false" ht="12.75" hidden="false" customHeight="false" outlineLevel="0" collapsed="false">
      <c r="H417" s="218"/>
    </row>
    <row r="418" customFormat="false" ht="12.75" hidden="false" customHeight="false" outlineLevel="0" collapsed="false">
      <c r="H418" s="218"/>
    </row>
    <row r="419" customFormat="false" ht="12.75" hidden="false" customHeight="false" outlineLevel="0" collapsed="false">
      <c r="H419" s="218"/>
    </row>
    <row r="420" customFormat="false" ht="12.75" hidden="false" customHeight="false" outlineLevel="0" collapsed="false">
      <c r="H420" s="218"/>
    </row>
    <row r="421" customFormat="false" ht="12.75" hidden="false" customHeight="false" outlineLevel="0" collapsed="false">
      <c r="H421" s="218"/>
    </row>
    <row r="422" customFormat="false" ht="12.75" hidden="false" customHeight="false" outlineLevel="0" collapsed="false">
      <c r="H422" s="218"/>
    </row>
    <row r="423" customFormat="false" ht="12.75" hidden="false" customHeight="false" outlineLevel="0" collapsed="false">
      <c r="H423" s="218"/>
    </row>
    <row r="424" customFormat="false" ht="12.75" hidden="false" customHeight="false" outlineLevel="0" collapsed="false">
      <c r="H424" s="218"/>
    </row>
    <row r="425" customFormat="false" ht="12.75" hidden="false" customHeight="false" outlineLevel="0" collapsed="false">
      <c r="H425" s="218"/>
    </row>
    <row r="426" customFormat="false" ht="12.75" hidden="false" customHeight="false" outlineLevel="0" collapsed="false">
      <c r="H426" s="218"/>
    </row>
    <row r="427" customFormat="false" ht="12.75" hidden="false" customHeight="false" outlineLevel="0" collapsed="false">
      <c r="H427" s="218"/>
    </row>
    <row r="428" customFormat="false" ht="12.75" hidden="false" customHeight="false" outlineLevel="0" collapsed="false">
      <c r="H428" s="218"/>
    </row>
    <row r="429" customFormat="false" ht="12.75" hidden="false" customHeight="false" outlineLevel="0" collapsed="false">
      <c r="H429" s="218"/>
    </row>
    <row r="430" customFormat="false" ht="12.75" hidden="false" customHeight="false" outlineLevel="0" collapsed="false">
      <c r="H430" s="218"/>
    </row>
    <row r="431" customFormat="false" ht="12.75" hidden="false" customHeight="false" outlineLevel="0" collapsed="false">
      <c r="H431" s="218"/>
    </row>
    <row r="432" customFormat="false" ht="12.75" hidden="false" customHeight="false" outlineLevel="0" collapsed="false">
      <c r="H432" s="218"/>
    </row>
    <row r="433" customFormat="false" ht="12.75" hidden="false" customHeight="false" outlineLevel="0" collapsed="false">
      <c r="H433" s="218"/>
    </row>
    <row r="434" customFormat="false" ht="12.75" hidden="false" customHeight="false" outlineLevel="0" collapsed="false">
      <c r="H434" s="218"/>
    </row>
    <row r="435" customFormat="false" ht="12.75" hidden="false" customHeight="false" outlineLevel="0" collapsed="false">
      <c r="H435" s="218"/>
    </row>
    <row r="436" customFormat="false" ht="12.75" hidden="false" customHeight="false" outlineLevel="0" collapsed="false">
      <c r="H436" s="218"/>
    </row>
    <row r="437" customFormat="false" ht="12.75" hidden="false" customHeight="false" outlineLevel="0" collapsed="false">
      <c r="H437" s="218"/>
    </row>
    <row r="438" customFormat="false" ht="12.75" hidden="false" customHeight="false" outlineLevel="0" collapsed="false">
      <c r="H438" s="218"/>
    </row>
    <row r="439" customFormat="false" ht="12.75" hidden="false" customHeight="false" outlineLevel="0" collapsed="false">
      <c r="H439" s="218"/>
    </row>
    <row r="440" customFormat="false" ht="12.75" hidden="false" customHeight="false" outlineLevel="0" collapsed="false">
      <c r="H440" s="218"/>
    </row>
    <row r="441" customFormat="false" ht="12.75" hidden="false" customHeight="false" outlineLevel="0" collapsed="false">
      <c r="H441" s="218"/>
    </row>
    <row r="442" customFormat="false" ht="12.75" hidden="false" customHeight="false" outlineLevel="0" collapsed="false">
      <c r="H442" s="218"/>
    </row>
    <row r="443" customFormat="false" ht="12.75" hidden="false" customHeight="false" outlineLevel="0" collapsed="false">
      <c r="H443" s="218"/>
    </row>
    <row r="444" customFormat="false" ht="12.75" hidden="false" customHeight="false" outlineLevel="0" collapsed="false">
      <c r="H444" s="218"/>
    </row>
    <row r="445" customFormat="false" ht="12.75" hidden="false" customHeight="false" outlineLevel="0" collapsed="false">
      <c r="H445" s="218"/>
    </row>
    <row r="446" customFormat="false" ht="12.75" hidden="false" customHeight="false" outlineLevel="0" collapsed="false">
      <c r="H446" s="218"/>
    </row>
    <row r="447" customFormat="false" ht="12.75" hidden="false" customHeight="false" outlineLevel="0" collapsed="false">
      <c r="H447" s="218"/>
    </row>
    <row r="448" customFormat="false" ht="12.75" hidden="false" customHeight="false" outlineLevel="0" collapsed="false">
      <c r="H448" s="218"/>
    </row>
    <row r="449" customFormat="false" ht="12.75" hidden="false" customHeight="false" outlineLevel="0" collapsed="false">
      <c r="H449" s="218"/>
    </row>
    <row r="450" customFormat="false" ht="12.75" hidden="false" customHeight="false" outlineLevel="0" collapsed="false">
      <c r="H450" s="218"/>
    </row>
    <row r="451" customFormat="false" ht="12.75" hidden="false" customHeight="false" outlineLevel="0" collapsed="false">
      <c r="H451" s="218"/>
    </row>
    <row r="452" customFormat="false" ht="12.75" hidden="false" customHeight="false" outlineLevel="0" collapsed="false">
      <c r="H452" s="218"/>
    </row>
    <row r="453" customFormat="false" ht="12.75" hidden="false" customHeight="false" outlineLevel="0" collapsed="false">
      <c r="H453" s="218"/>
    </row>
    <row r="454" customFormat="false" ht="12.75" hidden="false" customHeight="false" outlineLevel="0" collapsed="false">
      <c r="H454" s="218"/>
    </row>
    <row r="455" customFormat="false" ht="12.75" hidden="false" customHeight="false" outlineLevel="0" collapsed="false">
      <c r="H455" s="218"/>
    </row>
    <row r="456" customFormat="false" ht="12.75" hidden="false" customHeight="false" outlineLevel="0" collapsed="false">
      <c r="H456" s="218"/>
    </row>
    <row r="457" customFormat="false" ht="12.75" hidden="false" customHeight="false" outlineLevel="0" collapsed="false">
      <c r="H457" s="218"/>
    </row>
    <row r="458" customFormat="false" ht="12.75" hidden="false" customHeight="false" outlineLevel="0" collapsed="false">
      <c r="H458" s="218"/>
    </row>
    <row r="459" customFormat="false" ht="12.75" hidden="false" customHeight="false" outlineLevel="0" collapsed="false">
      <c r="H459" s="218"/>
    </row>
    <row r="460" customFormat="false" ht="12.75" hidden="false" customHeight="false" outlineLevel="0" collapsed="false">
      <c r="H460" s="218"/>
    </row>
    <row r="461" customFormat="false" ht="12.75" hidden="false" customHeight="false" outlineLevel="0" collapsed="false">
      <c r="H461" s="218"/>
    </row>
    <row r="462" customFormat="false" ht="12.75" hidden="false" customHeight="false" outlineLevel="0" collapsed="false">
      <c r="H462" s="218"/>
    </row>
    <row r="463" customFormat="false" ht="12.75" hidden="false" customHeight="false" outlineLevel="0" collapsed="false">
      <c r="H463" s="218"/>
    </row>
    <row r="464" customFormat="false" ht="12.75" hidden="false" customHeight="false" outlineLevel="0" collapsed="false">
      <c r="H464" s="218"/>
    </row>
    <row r="465" customFormat="false" ht="12.75" hidden="false" customHeight="false" outlineLevel="0" collapsed="false">
      <c r="H465" s="218"/>
    </row>
    <row r="466" customFormat="false" ht="12.75" hidden="false" customHeight="false" outlineLevel="0" collapsed="false">
      <c r="H466" s="218"/>
    </row>
    <row r="467" customFormat="false" ht="12.75" hidden="false" customHeight="false" outlineLevel="0" collapsed="false">
      <c r="H467" s="218"/>
    </row>
    <row r="468" customFormat="false" ht="12.75" hidden="false" customHeight="false" outlineLevel="0" collapsed="false">
      <c r="H468" s="218"/>
    </row>
    <row r="469" customFormat="false" ht="12.75" hidden="false" customHeight="false" outlineLevel="0" collapsed="false">
      <c r="H469" s="218"/>
    </row>
    <row r="470" customFormat="false" ht="12.75" hidden="false" customHeight="false" outlineLevel="0" collapsed="false">
      <c r="H470" s="218"/>
    </row>
    <row r="471" customFormat="false" ht="12.75" hidden="false" customHeight="false" outlineLevel="0" collapsed="false">
      <c r="H471" s="218"/>
    </row>
    <row r="472" customFormat="false" ht="12.75" hidden="false" customHeight="false" outlineLevel="0" collapsed="false">
      <c r="H472" s="218"/>
    </row>
    <row r="473" customFormat="false" ht="12.75" hidden="false" customHeight="false" outlineLevel="0" collapsed="false">
      <c r="H473" s="218"/>
    </row>
    <row r="474" customFormat="false" ht="12.75" hidden="false" customHeight="false" outlineLevel="0" collapsed="false">
      <c r="H474" s="218"/>
    </row>
    <row r="475" customFormat="false" ht="12.75" hidden="false" customHeight="false" outlineLevel="0" collapsed="false">
      <c r="H475" s="218"/>
    </row>
    <row r="476" customFormat="false" ht="12.75" hidden="false" customHeight="false" outlineLevel="0" collapsed="false">
      <c r="H476" s="218"/>
    </row>
    <row r="477" customFormat="false" ht="12.75" hidden="false" customHeight="false" outlineLevel="0" collapsed="false">
      <c r="H477" s="218"/>
    </row>
    <row r="478" customFormat="false" ht="12.75" hidden="false" customHeight="false" outlineLevel="0" collapsed="false">
      <c r="H478" s="218"/>
    </row>
    <row r="479" customFormat="false" ht="12.75" hidden="false" customHeight="false" outlineLevel="0" collapsed="false">
      <c r="H479" s="218"/>
    </row>
    <row r="480" customFormat="false" ht="12.75" hidden="false" customHeight="false" outlineLevel="0" collapsed="false">
      <c r="H480" s="218"/>
    </row>
    <row r="481" customFormat="false" ht="12.75" hidden="false" customHeight="false" outlineLevel="0" collapsed="false">
      <c r="H481" s="218"/>
    </row>
    <row r="482" customFormat="false" ht="12.75" hidden="false" customHeight="false" outlineLevel="0" collapsed="false">
      <c r="H482" s="218"/>
    </row>
    <row r="483" customFormat="false" ht="12.75" hidden="false" customHeight="false" outlineLevel="0" collapsed="false">
      <c r="H483" s="218"/>
    </row>
    <row r="484" customFormat="false" ht="12.75" hidden="false" customHeight="false" outlineLevel="0" collapsed="false">
      <c r="H484" s="218"/>
    </row>
    <row r="485" customFormat="false" ht="12.75" hidden="false" customHeight="false" outlineLevel="0" collapsed="false">
      <c r="H485" s="218"/>
    </row>
    <row r="486" customFormat="false" ht="12.75" hidden="false" customHeight="false" outlineLevel="0" collapsed="false">
      <c r="H486" s="218"/>
    </row>
    <row r="487" customFormat="false" ht="12.75" hidden="false" customHeight="false" outlineLevel="0" collapsed="false">
      <c r="H487" s="218"/>
    </row>
    <row r="488" customFormat="false" ht="12.75" hidden="false" customHeight="false" outlineLevel="0" collapsed="false">
      <c r="H488" s="218"/>
    </row>
    <row r="489" customFormat="false" ht="12.75" hidden="false" customHeight="false" outlineLevel="0" collapsed="false">
      <c r="H489" s="218"/>
    </row>
    <row r="490" customFormat="false" ht="12.75" hidden="false" customHeight="false" outlineLevel="0" collapsed="false">
      <c r="H490" s="218"/>
    </row>
    <row r="491" customFormat="false" ht="12.75" hidden="false" customHeight="false" outlineLevel="0" collapsed="false">
      <c r="H491" s="218"/>
    </row>
    <row r="492" customFormat="false" ht="12.75" hidden="false" customHeight="false" outlineLevel="0" collapsed="false">
      <c r="H492" s="218"/>
    </row>
    <row r="493" customFormat="false" ht="12.75" hidden="false" customHeight="false" outlineLevel="0" collapsed="false">
      <c r="H493" s="218"/>
    </row>
    <row r="494" customFormat="false" ht="12.75" hidden="false" customHeight="false" outlineLevel="0" collapsed="false">
      <c r="H494" s="218"/>
    </row>
    <row r="495" customFormat="false" ht="12.75" hidden="false" customHeight="false" outlineLevel="0" collapsed="false">
      <c r="H495" s="218"/>
    </row>
    <row r="496" customFormat="false" ht="12.75" hidden="false" customHeight="false" outlineLevel="0" collapsed="false">
      <c r="H496" s="218"/>
    </row>
    <row r="497" customFormat="false" ht="12.75" hidden="false" customHeight="false" outlineLevel="0" collapsed="false">
      <c r="H497" s="218"/>
    </row>
    <row r="498" customFormat="false" ht="12.75" hidden="false" customHeight="false" outlineLevel="0" collapsed="false">
      <c r="H498" s="218"/>
    </row>
    <row r="499" customFormat="false" ht="12.75" hidden="false" customHeight="false" outlineLevel="0" collapsed="false">
      <c r="H499" s="218"/>
    </row>
    <row r="500" customFormat="false" ht="12.75" hidden="false" customHeight="false" outlineLevel="0" collapsed="false">
      <c r="H500" s="218"/>
    </row>
    <row r="501" customFormat="false" ht="12.75" hidden="false" customHeight="false" outlineLevel="0" collapsed="false">
      <c r="H501" s="218"/>
    </row>
    <row r="502" customFormat="false" ht="12.75" hidden="false" customHeight="false" outlineLevel="0" collapsed="false">
      <c r="H502" s="218"/>
    </row>
    <row r="503" customFormat="false" ht="12.75" hidden="false" customHeight="false" outlineLevel="0" collapsed="false">
      <c r="H503" s="218"/>
    </row>
    <row r="504" customFormat="false" ht="12.75" hidden="false" customHeight="false" outlineLevel="0" collapsed="false">
      <c r="H504" s="218"/>
    </row>
    <row r="505" customFormat="false" ht="12.75" hidden="false" customHeight="false" outlineLevel="0" collapsed="false">
      <c r="H505" s="218"/>
    </row>
    <row r="506" customFormat="false" ht="12.75" hidden="false" customHeight="false" outlineLevel="0" collapsed="false">
      <c r="H506" s="218"/>
    </row>
    <row r="507" customFormat="false" ht="12.75" hidden="false" customHeight="false" outlineLevel="0" collapsed="false">
      <c r="H507" s="218"/>
    </row>
    <row r="508" customFormat="false" ht="12.75" hidden="false" customHeight="false" outlineLevel="0" collapsed="false">
      <c r="H508" s="218"/>
    </row>
    <row r="509" customFormat="false" ht="12.75" hidden="false" customHeight="false" outlineLevel="0" collapsed="false">
      <c r="H509" s="218"/>
    </row>
    <row r="510" customFormat="false" ht="12.75" hidden="false" customHeight="false" outlineLevel="0" collapsed="false">
      <c r="H510" s="218"/>
    </row>
    <row r="511" customFormat="false" ht="12.75" hidden="false" customHeight="false" outlineLevel="0" collapsed="false">
      <c r="H511" s="218"/>
    </row>
    <row r="512" customFormat="false" ht="12.75" hidden="false" customHeight="false" outlineLevel="0" collapsed="false">
      <c r="H512" s="218"/>
    </row>
    <row r="513" customFormat="false" ht="12.75" hidden="false" customHeight="false" outlineLevel="0" collapsed="false">
      <c r="H513" s="218"/>
    </row>
    <row r="514" customFormat="false" ht="12.75" hidden="false" customHeight="false" outlineLevel="0" collapsed="false">
      <c r="H514" s="218"/>
    </row>
    <row r="515" customFormat="false" ht="12.75" hidden="false" customHeight="false" outlineLevel="0" collapsed="false">
      <c r="H515" s="218"/>
    </row>
    <row r="516" customFormat="false" ht="12.75" hidden="false" customHeight="false" outlineLevel="0" collapsed="false">
      <c r="H516" s="218"/>
    </row>
    <row r="517" customFormat="false" ht="12.75" hidden="false" customHeight="false" outlineLevel="0" collapsed="false">
      <c r="H517" s="218"/>
    </row>
    <row r="518" customFormat="false" ht="12.75" hidden="false" customHeight="false" outlineLevel="0" collapsed="false">
      <c r="H518" s="218"/>
    </row>
    <row r="519" customFormat="false" ht="12.75" hidden="false" customHeight="false" outlineLevel="0" collapsed="false">
      <c r="H519" s="218"/>
    </row>
    <row r="520" customFormat="false" ht="12.75" hidden="false" customHeight="false" outlineLevel="0" collapsed="false">
      <c r="H520" s="218"/>
    </row>
    <row r="521" customFormat="false" ht="12.75" hidden="false" customHeight="false" outlineLevel="0" collapsed="false">
      <c r="H521" s="218"/>
    </row>
    <row r="522" customFormat="false" ht="12.75" hidden="false" customHeight="false" outlineLevel="0" collapsed="false">
      <c r="H522" s="218"/>
    </row>
    <row r="523" customFormat="false" ht="12.75" hidden="false" customHeight="false" outlineLevel="0" collapsed="false">
      <c r="H523" s="218"/>
    </row>
    <row r="524" customFormat="false" ht="12.75" hidden="false" customHeight="false" outlineLevel="0" collapsed="false">
      <c r="H524" s="218"/>
    </row>
    <row r="525" customFormat="false" ht="12.75" hidden="false" customHeight="false" outlineLevel="0" collapsed="false">
      <c r="H525" s="218"/>
    </row>
    <row r="526" customFormat="false" ht="12.75" hidden="false" customHeight="false" outlineLevel="0" collapsed="false">
      <c r="H526" s="218"/>
    </row>
    <row r="527" customFormat="false" ht="12.75" hidden="false" customHeight="false" outlineLevel="0" collapsed="false">
      <c r="H527" s="218"/>
    </row>
    <row r="528" customFormat="false" ht="12.75" hidden="false" customHeight="false" outlineLevel="0" collapsed="false">
      <c r="H528" s="218"/>
    </row>
    <row r="529" customFormat="false" ht="12.75" hidden="false" customHeight="false" outlineLevel="0" collapsed="false">
      <c r="H529" s="218"/>
    </row>
    <row r="530" customFormat="false" ht="12.75" hidden="false" customHeight="false" outlineLevel="0" collapsed="false">
      <c r="H530" s="218"/>
    </row>
    <row r="531" customFormat="false" ht="12.75" hidden="false" customHeight="false" outlineLevel="0" collapsed="false">
      <c r="H531" s="218"/>
    </row>
    <row r="532" customFormat="false" ht="12.75" hidden="false" customHeight="false" outlineLevel="0" collapsed="false">
      <c r="H532" s="218"/>
    </row>
    <row r="533" customFormat="false" ht="12.75" hidden="false" customHeight="false" outlineLevel="0" collapsed="false">
      <c r="H533" s="218"/>
    </row>
    <row r="534" customFormat="false" ht="12.75" hidden="false" customHeight="false" outlineLevel="0" collapsed="false">
      <c r="H534" s="218"/>
    </row>
    <row r="535" customFormat="false" ht="12.75" hidden="false" customHeight="false" outlineLevel="0" collapsed="false">
      <c r="H535" s="218"/>
    </row>
    <row r="536" customFormat="false" ht="12.75" hidden="false" customHeight="false" outlineLevel="0" collapsed="false">
      <c r="H536" s="218"/>
    </row>
    <row r="537" customFormat="false" ht="12.75" hidden="false" customHeight="false" outlineLevel="0" collapsed="false">
      <c r="H537" s="218"/>
    </row>
    <row r="538" customFormat="false" ht="12.75" hidden="false" customHeight="false" outlineLevel="0" collapsed="false">
      <c r="H538" s="218"/>
    </row>
    <row r="539" customFormat="false" ht="12.75" hidden="false" customHeight="false" outlineLevel="0" collapsed="false">
      <c r="H539" s="218"/>
    </row>
    <row r="540" customFormat="false" ht="12.75" hidden="false" customHeight="false" outlineLevel="0" collapsed="false">
      <c r="H540" s="218"/>
    </row>
    <row r="541" customFormat="false" ht="12.75" hidden="false" customHeight="false" outlineLevel="0" collapsed="false">
      <c r="H541" s="218"/>
    </row>
    <row r="542" customFormat="false" ht="12.75" hidden="false" customHeight="false" outlineLevel="0" collapsed="false">
      <c r="H542" s="218"/>
    </row>
    <row r="543" customFormat="false" ht="12.75" hidden="false" customHeight="false" outlineLevel="0" collapsed="false">
      <c r="H543" s="218"/>
    </row>
    <row r="544" customFormat="false" ht="12.75" hidden="false" customHeight="false" outlineLevel="0" collapsed="false">
      <c r="H544" s="218"/>
    </row>
    <row r="545" customFormat="false" ht="12.75" hidden="false" customHeight="false" outlineLevel="0" collapsed="false">
      <c r="H545" s="218"/>
    </row>
    <row r="546" customFormat="false" ht="12.75" hidden="false" customHeight="false" outlineLevel="0" collapsed="false">
      <c r="H546" s="218"/>
    </row>
    <row r="547" customFormat="false" ht="12.75" hidden="false" customHeight="false" outlineLevel="0" collapsed="false">
      <c r="H547" s="218"/>
    </row>
    <row r="548" customFormat="false" ht="12.75" hidden="false" customHeight="false" outlineLevel="0" collapsed="false">
      <c r="H548" s="218"/>
    </row>
    <row r="549" customFormat="false" ht="12.75" hidden="false" customHeight="false" outlineLevel="0" collapsed="false">
      <c r="H549" s="218"/>
    </row>
    <row r="550" customFormat="false" ht="12.75" hidden="false" customHeight="false" outlineLevel="0" collapsed="false">
      <c r="H550" s="218"/>
    </row>
    <row r="551" customFormat="false" ht="12.75" hidden="false" customHeight="false" outlineLevel="0" collapsed="false">
      <c r="H551" s="218"/>
    </row>
    <row r="552" customFormat="false" ht="12.75" hidden="false" customHeight="false" outlineLevel="0" collapsed="false">
      <c r="H552" s="218"/>
    </row>
    <row r="553" customFormat="false" ht="12.75" hidden="false" customHeight="false" outlineLevel="0" collapsed="false">
      <c r="H553" s="218"/>
    </row>
    <row r="554" customFormat="false" ht="12.75" hidden="false" customHeight="false" outlineLevel="0" collapsed="false">
      <c r="H554" s="218"/>
    </row>
    <row r="555" customFormat="false" ht="12.75" hidden="false" customHeight="false" outlineLevel="0" collapsed="false">
      <c r="H555" s="218"/>
    </row>
    <row r="556" customFormat="false" ht="12.75" hidden="false" customHeight="false" outlineLevel="0" collapsed="false">
      <c r="H556" s="218"/>
    </row>
    <row r="557" customFormat="false" ht="12.75" hidden="false" customHeight="false" outlineLevel="0" collapsed="false">
      <c r="H557" s="218"/>
    </row>
    <row r="558" customFormat="false" ht="12.75" hidden="false" customHeight="false" outlineLevel="0" collapsed="false">
      <c r="H558" s="218"/>
    </row>
    <row r="559" customFormat="false" ht="12.75" hidden="false" customHeight="false" outlineLevel="0" collapsed="false">
      <c r="H559" s="218"/>
    </row>
    <row r="560" customFormat="false" ht="12.75" hidden="false" customHeight="false" outlineLevel="0" collapsed="false">
      <c r="H560" s="218"/>
    </row>
    <row r="561" customFormat="false" ht="12.75" hidden="false" customHeight="false" outlineLevel="0" collapsed="false">
      <c r="H561" s="218"/>
    </row>
    <row r="562" customFormat="false" ht="12.75" hidden="false" customHeight="false" outlineLevel="0" collapsed="false">
      <c r="H562" s="218"/>
    </row>
    <row r="563" customFormat="false" ht="12.75" hidden="false" customHeight="false" outlineLevel="0" collapsed="false">
      <c r="H563" s="218"/>
    </row>
    <row r="564" customFormat="false" ht="12.75" hidden="false" customHeight="false" outlineLevel="0" collapsed="false">
      <c r="H564" s="218"/>
    </row>
    <row r="565" customFormat="false" ht="12.75" hidden="false" customHeight="false" outlineLevel="0" collapsed="false">
      <c r="H565" s="218"/>
    </row>
    <row r="566" customFormat="false" ht="12.75" hidden="false" customHeight="false" outlineLevel="0" collapsed="false">
      <c r="H566" s="218"/>
    </row>
    <row r="567" customFormat="false" ht="12.75" hidden="false" customHeight="false" outlineLevel="0" collapsed="false">
      <c r="H567" s="218"/>
    </row>
    <row r="568" customFormat="false" ht="12.75" hidden="false" customHeight="false" outlineLevel="0" collapsed="false">
      <c r="H568" s="218"/>
    </row>
    <row r="569" customFormat="false" ht="12.75" hidden="false" customHeight="false" outlineLevel="0" collapsed="false">
      <c r="H569" s="218"/>
    </row>
    <row r="570" customFormat="false" ht="12.75" hidden="false" customHeight="false" outlineLevel="0" collapsed="false">
      <c r="H570" s="218"/>
    </row>
    <row r="571" customFormat="false" ht="12.75" hidden="false" customHeight="false" outlineLevel="0" collapsed="false">
      <c r="H571" s="218"/>
    </row>
    <row r="572" customFormat="false" ht="12.75" hidden="false" customHeight="false" outlineLevel="0" collapsed="false">
      <c r="H572" s="218"/>
    </row>
    <row r="573" customFormat="false" ht="12.75" hidden="false" customHeight="false" outlineLevel="0" collapsed="false">
      <c r="H573" s="218"/>
    </row>
    <row r="574" customFormat="false" ht="12.75" hidden="false" customHeight="false" outlineLevel="0" collapsed="false">
      <c r="H574" s="218"/>
    </row>
    <row r="575" customFormat="false" ht="12.75" hidden="false" customHeight="false" outlineLevel="0" collapsed="false">
      <c r="H575" s="218"/>
    </row>
    <row r="576" customFormat="false" ht="12.75" hidden="false" customHeight="false" outlineLevel="0" collapsed="false">
      <c r="H576" s="218"/>
    </row>
    <row r="577" customFormat="false" ht="12.75" hidden="false" customHeight="false" outlineLevel="0" collapsed="false">
      <c r="H577" s="218"/>
    </row>
    <row r="578" customFormat="false" ht="12.75" hidden="false" customHeight="false" outlineLevel="0" collapsed="false">
      <c r="H578" s="218"/>
    </row>
    <row r="579" customFormat="false" ht="12.75" hidden="false" customHeight="false" outlineLevel="0" collapsed="false">
      <c r="H579" s="218"/>
    </row>
    <row r="580" customFormat="false" ht="12.75" hidden="false" customHeight="false" outlineLevel="0" collapsed="false">
      <c r="H580" s="218"/>
    </row>
    <row r="581" customFormat="false" ht="12.75" hidden="false" customHeight="false" outlineLevel="0" collapsed="false">
      <c r="H581" s="218"/>
    </row>
    <row r="582" customFormat="false" ht="12.75" hidden="false" customHeight="false" outlineLevel="0" collapsed="false">
      <c r="H582" s="218"/>
    </row>
    <row r="583" customFormat="false" ht="12.75" hidden="false" customHeight="false" outlineLevel="0" collapsed="false">
      <c r="H583" s="218"/>
    </row>
    <row r="584" customFormat="false" ht="12.75" hidden="false" customHeight="false" outlineLevel="0" collapsed="false">
      <c r="H584" s="218"/>
    </row>
    <row r="585" customFormat="false" ht="12.75" hidden="false" customHeight="false" outlineLevel="0" collapsed="false">
      <c r="H585" s="218"/>
    </row>
    <row r="586" customFormat="false" ht="12.75" hidden="false" customHeight="false" outlineLevel="0" collapsed="false">
      <c r="H586" s="218"/>
    </row>
    <row r="587" customFormat="false" ht="12.75" hidden="false" customHeight="false" outlineLevel="0" collapsed="false">
      <c r="H587" s="218"/>
    </row>
    <row r="588" customFormat="false" ht="12.75" hidden="false" customHeight="false" outlineLevel="0" collapsed="false">
      <c r="H588" s="218"/>
    </row>
    <row r="589" customFormat="false" ht="12.75" hidden="false" customHeight="false" outlineLevel="0" collapsed="false">
      <c r="H589" s="218"/>
    </row>
    <row r="590" customFormat="false" ht="12.75" hidden="false" customHeight="false" outlineLevel="0" collapsed="false">
      <c r="H590" s="218"/>
    </row>
    <row r="591" customFormat="false" ht="12.75" hidden="false" customHeight="false" outlineLevel="0" collapsed="false">
      <c r="H591" s="218"/>
    </row>
    <row r="592" customFormat="false" ht="12.75" hidden="false" customHeight="false" outlineLevel="0" collapsed="false">
      <c r="H592" s="218"/>
    </row>
    <row r="593" customFormat="false" ht="12.75" hidden="false" customHeight="false" outlineLevel="0" collapsed="false">
      <c r="H593" s="218"/>
    </row>
    <row r="594" customFormat="false" ht="12.75" hidden="false" customHeight="false" outlineLevel="0" collapsed="false">
      <c r="H594" s="218"/>
    </row>
    <row r="595" customFormat="false" ht="12.75" hidden="false" customHeight="false" outlineLevel="0" collapsed="false">
      <c r="H595" s="218"/>
    </row>
    <row r="596" customFormat="false" ht="12.75" hidden="false" customHeight="false" outlineLevel="0" collapsed="false">
      <c r="H596" s="218"/>
    </row>
    <row r="597" customFormat="false" ht="12.75" hidden="false" customHeight="false" outlineLevel="0" collapsed="false">
      <c r="H597" s="218"/>
    </row>
    <row r="598" customFormat="false" ht="12.75" hidden="false" customHeight="false" outlineLevel="0" collapsed="false">
      <c r="H598" s="218"/>
    </row>
    <row r="599" customFormat="false" ht="12.75" hidden="false" customHeight="false" outlineLevel="0" collapsed="false">
      <c r="H599" s="218"/>
    </row>
    <row r="600" customFormat="false" ht="12.75" hidden="false" customHeight="false" outlineLevel="0" collapsed="false">
      <c r="H600" s="218"/>
    </row>
    <row r="601" customFormat="false" ht="12.75" hidden="false" customHeight="false" outlineLevel="0" collapsed="false">
      <c r="H601" s="218"/>
    </row>
    <row r="602" customFormat="false" ht="12.75" hidden="false" customHeight="false" outlineLevel="0" collapsed="false">
      <c r="H602" s="218"/>
    </row>
    <row r="603" customFormat="false" ht="12.75" hidden="false" customHeight="false" outlineLevel="0" collapsed="false">
      <c r="H603" s="218"/>
    </row>
    <row r="604" customFormat="false" ht="12.75" hidden="false" customHeight="false" outlineLevel="0" collapsed="false">
      <c r="H604" s="218"/>
    </row>
    <row r="605" customFormat="false" ht="12.75" hidden="false" customHeight="false" outlineLevel="0" collapsed="false">
      <c r="H605" s="218"/>
    </row>
    <row r="606" customFormat="false" ht="12.75" hidden="false" customHeight="false" outlineLevel="0" collapsed="false">
      <c r="H606" s="218"/>
    </row>
    <row r="607" customFormat="false" ht="12.75" hidden="false" customHeight="false" outlineLevel="0" collapsed="false">
      <c r="H607" s="218"/>
    </row>
    <row r="608" customFormat="false" ht="12.75" hidden="false" customHeight="false" outlineLevel="0" collapsed="false">
      <c r="H608" s="218"/>
    </row>
    <row r="609" customFormat="false" ht="12.75" hidden="false" customHeight="false" outlineLevel="0" collapsed="false">
      <c r="H609" s="218"/>
    </row>
    <row r="610" customFormat="false" ht="12.75" hidden="false" customHeight="false" outlineLevel="0" collapsed="false">
      <c r="H610" s="218"/>
    </row>
    <row r="611" customFormat="false" ht="12.75" hidden="false" customHeight="false" outlineLevel="0" collapsed="false">
      <c r="H611" s="218"/>
    </row>
    <row r="612" customFormat="false" ht="12.75" hidden="false" customHeight="false" outlineLevel="0" collapsed="false">
      <c r="H612" s="218"/>
    </row>
    <row r="613" customFormat="false" ht="12.75" hidden="false" customHeight="false" outlineLevel="0" collapsed="false">
      <c r="H613" s="218"/>
    </row>
    <row r="614" customFormat="false" ht="12.75" hidden="false" customHeight="false" outlineLevel="0" collapsed="false">
      <c r="H614" s="218"/>
    </row>
    <row r="615" customFormat="false" ht="12.75" hidden="false" customHeight="false" outlineLevel="0" collapsed="false">
      <c r="H615" s="218"/>
    </row>
    <row r="616" customFormat="false" ht="12.75" hidden="false" customHeight="false" outlineLevel="0" collapsed="false">
      <c r="H616" s="218"/>
    </row>
    <row r="617" customFormat="false" ht="12.75" hidden="false" customHeight="false" outlineLevel="0" collapsed="false">
      <c r="H617" s="218"/>
    </row>
    <row r="618" customFormat="false" ht="12.75" hidden="false" customHeight="false" outlineLevel="0" collapsed="false">
      <c r="H618" s="218"/>
    </row>
    <row r="619" customFormat="false" ht="12.75" hidden="false" customHeight="false" outlineLevel="0" collapsed="false">
      <c r="H619" s="218"/>
    </row>
    <row r="620" customFormat="false" ht="12.75" hidden="false" customHeight="false" outlineLevel="0" collapsed="false">
      <c r="H620" s="218"/>
    </row>
    <row r="621" customFormat="false" ht="12.75" hidden="false" customHeight="false" outlineLevel="0" collapsed="false">
      <c r="H621" s="218"/>
    </row>
    <row r="622" customFormat="false" ht="12.75" hidden="false" customHeight="false" outlineLevel="0" collapsed="false">
      <c r="H622" s="218"/>
    </row>
    <row r="623" customFormat="false" ht="12.75" hidden="false" customHeight="false" outlineLevel="0" collapsed="false">
      <c r="H623" s="218"/>
    </row>
    <row r="624" customFormat="false" ht="12.75" hidden="false" customHeight="false" outlineLevel="0" collapsed="false">
      <c r="H624" s="218"/>
    </row>
    <row r="625" customFormat="false" ht="12.75" hidden="false" customHeight="false" outlineLevel="0" collapsed="false">
      <c r="H625" s="218"/>
    </row>
    <row r="626" customFormat="false" ht="12.75" hidden="false" customHeight="false" outlineLevel="0" collapsed="false">
      <c r="H626" s="218"/>
    </row>
    <row r="627" customFormat="false" ht="12.75" hidden="false" customHeight="false" outlineLevel="0" collapsed="false">
      <c r="H627" s="218"/>
    </row>
    <row r="628" customFormat="false" ht="12.75" hidden="false" customHeight="false" outlineLevel="0" collapsed="false">
      <c r="H628" s="218"/>
    </row>
    <row r="629" customFormat="false" ht="12.75" hidden="false" customHeight="false" outlineLevel="0" collapsed="false">
      <c r="H629" s="218"/>
    </row>
    <row r="630" customFormat="false" ht="12.75" hidden="false" customHeight="false" outlineLevel="0" collapsed="false">
      <c r="H630" s="218"/>
    </row>
    <row r="631" customFormat="false" ht="12.75" hidden="false" customHeight="false" outlineLevel="0" collapsed="false">
      <c r="H631" s="218"/>
    </row>
    <row r="632" customFormat="false" ht="12.75" hidden="false" customHeight="false" outlineLevel="0" collapsed="false">
      <c r="H632" s="218"/>
    </row>
    <row r="633" customFormat="false" ht="12.75" hidden="false" customHeight="false" outlineLevel="0" collapsed="false">
      <c r="H633" s="218"/>
    </row>
    <row r="634" customFormat="false" ht="12.75" hidden="false" customHeight="false" outlineLevel="0" collapsed="false">
      <c r="H634" s="218"/>
    </row>
    <row r="635" customFormat="false" ht="12.75" hidden="false" customHeight="false" outlineLevel="0" collapsed="false">
      <c r="H635" s="218"/>
    </row>
    <row r="636" customFormat="false" ht="12.75" hidden="false" customHeight="false" outlineLevel="0" collapsed="false">
      <c r="H636" s="218"/>
    </row>
    <row r="637" customFormat="false" ht="12.75" hidden="false" customHeight="false" outlineLevel="0" collapsed="false">
      <c r="H637" s="218"/>
    </row>
    <row r="638" customFormat="false" ht="12.75" hidden="false" customHeight="false" outlineLevel="0" collapsed="false">
      <c r="H638" s="218"/>
    </row>
    <row r="639" customFormat="false" ht="12.75" hidden="false" customHeight="false" outlineLevel="0" collapsed="false">
      <c r="H639" s="218"/>
    </row>
    <row r="640" customFormat="false" ht="12.75" hidden="false" customHeight="false" outlineLevel="0" collapsed="false">
      <c r="H640" s="218"/>
    </row>
    <row r="641" customFormat="false" ht="12.75" hidden="false" customHeight="false" outlineLevel="0" collapsed="false">
      <c r="H641" s="218"/>
    </row>
    <row r="642" customFormat="false" ht="12.75" hidden="false" customHeight="false" outlineLevel="0" collapsed="false">
      <c r="H642" s="218"/>
    </row>
    <row r="643" customFormat="false" ht="12.75" hidden="false" customHeight="false" outlineLevel="0" collapsed="false">
      <c r="H643" s="218"/>
    </row>
    <row r="644" customFormat="false" ht="12.75" hidden="false" customHeight="false" outlineLevel="0" collapsed="false">
      <c r="H644" s="218"/>
    </row>
    <row r="645" customFormat="false" ht="12.75" hidden="false" customHeight="false" outlineLevel="0" collapsed="false">
      <c r="H645" s="218"/>
    </row>
    <row r="646" customFormat="false" ht="12.75" hidden="false" customHeight="false" outlineLevel="0" collapsed="false">
      <c r="H646" s="218"/>
    </row>
    <row r="647" customFormat="false" ht="12.75" hidden="false" customHeight="false" outlineLevel="0" collapsed="false">
      <c r="H647" s="218"/>
    </row>
    <row r="648" customFormat="false" ht="12.75" hidden="false" customHeight="false" outlineLevel="0" collapsed="false">
      <c r="H648" s="218"/>
    </row>
    <row r="649" customFormat="false" ht="12.75" hidden="false" customHeight="false" outlineLevel="0" collapsed="false">
      <c r="H649" s="218"/>
    </row>
    <row r="650" customFormat="false" ht="12.75" hidden="false" customHeight="false" outlineLevel="0" collapsed="false">
      <c r="H650" s="218"/>
    </row>
    <row r="651" customFormat="false" ht="12.75" hidden="false" customHeight="false" outlineLevel="0" collapsed="false">
      <c r="H651" s="218"/>
    </row>
    <row r="652" customFormat="false" ht="12.75" hidden="false" customHeight="false" outlineLevel="0" collapsed="false">
      <c r="H652" s="218"/>
    </row>
    <row r="653" customFormat="false" ht="12.75" hidden="false" customHeight="false" outlineLevel="0" collapsed="false">
      <c r="H653" s="218"/>
    </row>
    <row r="654" customFormat="false" ht="12.75" hidden="false" customHeight="false" outlineLevel="0" collapsed="false">
      <c r="H654" s="218"/>
    </row>
    <row r="655" customFormat="false" ht="12.75" hidden="false" customHeight="false" outlineLevel="0" collapsed="false">
      <c r="H655" s="218"/>
    </row>
    <row r="656" customFormat="false" ht="12.75" hidden="false" customHeight="false" outlineLevel="0" collapsed="false">
      <c r="H656" s="218"/>
    </row>
    <row r="657" customFormat="false" ht="12.75" hidden="false" customHeight="false" outlineLevel="0" collapsed="false">
      <c r="H657" s="218"/>
    </row>
    <row r="658" customFormat="false" ht="12.75" hidden="false" customHeight="false" outlineLevel="0" collapsed="false">
      <c r="H658" s="218"/>
    </row>
    <row r="659" customFormat="false" ht="12.75" hidden="false" customHeight="false" outlineLevel="0" collapsed="false">
      <c r="H659" s="218"/>
    </row>
    <row r="660" customFormat="false" ht="12.75" hidden="false" customHeight="false" outlineLevel="0" collapsed="false">
      <c r="H660" s="218"/>
    </row>
    <row r="661" customFormat="false" ht="12.75" hidden="false" customHeight="false" outlineLevel="0" collapsed="false">
      <c r="H661" s="218"/>
    </row>
    <row r="662" customFormat="false" ht="12.75" hidden="false" customHeight="false" outlineLevel="0" collapsed="false">
      <c r="H662" s="218"/>
    </row>
    <row r="663" customFormat="false" ht="12.75" hidden="false" customHeight="false" outlineLevel="0" collapsed="false">
      <c r="H663" s="218"/>
    </row>
    <row r="664" customFormat="false" ht="12.75" hidden="false" customHeight="false" outlineLevel="0" collapsed="false">
      <c r="H664" s="218"/>
    </row>
    <row r="665" customFormat="false" ht="12.75" hidden="false" customHeight="false" outlineLevel="0" collapsed="false">
      <c r="H665" s="218"/>
    </row>
    <row r="666" customFormat="false" ht="12.75" hidden="false" customHeight="false" outlineLevel="0" collapsed="false">
      <c r="H666" s="218"/>
    </row>
    <row r="667" customFormat="false" ht="12.75" hidden="false" customHeight="false" outlineLevel="0" collapsed="false">
      <c r="H667" s="218"/>
    </row>
    <row r="668" customFormat="false" ht="12.75" hidden="false" customHeight="false" outlineLevel="0" collapsed="false">
      <c r="H668" s="218"/>
    </row>
    <row r="669" customFormat="false" ht="12.75" hidden="false" customHeight="false" outlineLevel="0" collapsed="false">
      <c r="H669" s="218"/>
    </row>
    <row r="670" customFormat="false" ht="12.75" hidden="false" customHeight="false" outlineLevel="0" collapsed="false">
      <c r="H670" s="218"/>
    </row>
    <row r="671" customFormat="false" ht="12.75" hidden="false" customHeight="false" outlineLevel="0" collapsed="false">
      <c r="H671" s="218"/>
    </row>
    <row r="672" customFormat="false" ht="12.75" hidden="false" customHeight="false" outlineLevel="0" collapsed="false">
      <c r="H672" s="218"/>
    </row>
    <row r="673" customFormat="false" ht="12.75" hidden="false" customHeight="false" outlineLevel="0" collapsed="false">
      <c r="H673" s="218"/>
    </row>
    <row r="674" customFormat="false" ht="12.75" hidden="false" customHeight="false" outlineLevel="0" collapsed="false">
      <c r="H674" s="218"/>
    </row>
    <row r="675" customFormat="false" ht="12.75" hidden="false" customHeight="false" outlineLevel="0" collapsed="false">
      <c r="H675" s="218"/>
    </row>
    <row r="676" customFormat="false" ht="12.75" hidden="false" customHeight="false" outlineLevel="0" collapsed="false">
      <c r="H676" s="218"/>
    </row>
    <row r="677" customFormat="false" ht="12.75" hidden="false" customHeight="false" outlineLevel="0" collapsed="false">
      <c r="H677" s="218"/>
    </row>
    <row r="678" customFormat="false" ht="12.75" hidden="false" customHeight="false" outlineLevel="0" collapsed="false">
      <c r="H678" s="218"/>
    </row>
    <row r="679" customFormat="false" ht="12.75" hidden="false" customHeight="false" outlineLevel="0" collapsed="false">
      <c r="H679" s="218"/>
    </row>
    <row r="680" customFormat="false" ht="12.75" hidden="false" customHeight="false" outlineLevel="0" collapsed="false">
      <c r="H680" s="218"/>
    </row>
    <row r="681" customFormat="false" ht="12.75" hidden="false" customHeight="false" outlineLevel="0" collapsed="false">
      <c r="H681" s="218"/>
    </row>
    <row r="682" customFormat="false" ht="12.75" hidden="false" customHeight="false" outlineLevel="0" collapsed="false">
      <c r="H682" s="218"/>
    </row>
    <row r="683" customFormat="false" ht="12.75" hidden="false" customHeight="false" outlineLevel="0" collapsed="false">
      <c r="H683" s="218"/>
    </row>
    <row r="684" customFormat="false" ht="12.75" hidden="false" customHeight="false" outlineLevel="0" collapsed="false">
      <c r="H684" s="218"/>
    </row>
    <row r="685" customFormat="false" ht="12.75" hidden="false" customHeight="false" outlineLevel="0" collapsed="false">
      <c r="H685" s="218"/>
    </row>
    <row r="686" customFormat="false" ht="12.75" hidden="false" customHeight="false" outlineLevel="0" collapsed="false">
      <c r="H686" s="218"/>
    </row>
    <row r="687" customFormat="false" ht="12.75" hidden="false" customHeight="false" outlineLevel="0" collapsed="false">
      <c r="H687" s="218"/>
    </row>
    <row r="688" customFormat="false" ht="12.75" hidden="false" customHeight="false" outlineLevel="0" collapsed="false">
      <c r="H688" s="218"/>
    </row>
    <row r="689" customFormat="false" ht="12.75" hidden="false" customHeight="false" outlineLevel="0" collapsed="false">
      <c r="H689" s="218"/>
    </row>
    <row r="690" customFormat="false" ht="12.75" hidden="false" customHeight="false" outlineLevel="0" collapsed="false">
      <c r="H690" s="218"/>
    </row>
    <row r="691" customFormat="false" ht="12.75" hidden="false" customHeight="false" outlineLevel="0" collapsed="false">
      <c r="H691" s="218"/>
    </row>
    <row r="692" customFormat="false" ht="12.75" hidden="false" customHeight="false" outlineLevel="0" collapsed="false">
      <c r="H692" s="218"/>
    </row>
    <row r="693" customFormat="false" ht="12.75" hidden="false" customHeight="false" outlineLevel="0" collapsed="false">
      <c r="H693" s="218"/>
    </row>
    <row r="694" customFormat="false" ht="12.75" hidden="false" customHeight="false" outlineLevel="0" collapsed="false">
      <c r="H694" s="218"/>
    </row>
    <row r="695" customFormat="false" ht="12.75" hidden="false" customHeight="false" outlineLevel="0" collapsed="false">
      <c r="H695" s="218"/>
    </row>
    <row r="696" customFormat="false" ht="12.75" hidden="false" customHeight="false" outlineLevel="0" collapsed="false">
      <c r="H696" s="218"/>
    </row>
    <row r="697" customFormat="false" ht="12.75" hidden="false" customHeight="false" outlineLevel="0" collapsed="false">
      <c r="H697" s="218"/>
    </row>
    <row r="698" customFormat="false" ht="12.75" hidden="false" customHeight="false" outlineLevel="0" collapsed="false">
      <c r="H698" s="218"/>
    </row>
    <row r="699" customFormat="false" ht="12.75" hidden="false" customHeight="false" outlineLevel="0" collapsed="false">
      <c r="H699" s="218"/>
    </row>
    <row r="700" customFormat="false" ht="12.75" hidden="false" customHeight="false" outlineLevel="0" collapsed="false">
      <c r="H700" s="218"/>
    </row>
    <row r="701" customFormat="false" ht="12.75" hidden="false" customHeight="false" outlineLevel="0" collapsed="false">
      <c r="H701" s="218"/>
    </row>
    <row r="702" customFormat="false" ht="12.75" hidden="false" customHeight="false" outlineLevel="0" collapsed="false">
      <c r="H702" s="218"/>
    </row>
    <row r="703" customFormat="false" ht="12.75" hidden="false" customHeight="false" outlineLevel="0" collapsed="false">
      <c r="H703" s="218"/>
    </row>
    <row r="704" customFormat="false" ht="12.75" hidden="false" customHeight="false" outlineLevel="0" collapsed="false">
      <c r="H704" s="218"/>
    </row>
    <row r="705" customFormat="false" ht="12.75" hidden="false" customHeight="false" outlineLevel="0" collapsed="false">
      <c r="H705" s="218"/>
    </row>
    <row r="706" customFormat="false" ht="12.75" hidden="false" customHeight="false" outlineLevel="0" collapsed="false">
      <c r="H706" s="218"/>
    </row>
    <row r="707" customFormat="false" ht="12.75" hidden="false" customHeight="false" outlineLevel="0" collapsed="false">
      <c r="H707" s="218"/>
    </row>
    <row r="708" customFormat="false" ht="12.75" hidden="false" customHeight="false" outlineLevel="0" collapsed="false">
      <c r="H708" s="218"/>
    </row>
    <row r="709" customFormat="false" ht="12.75" hidden="false" customHeight="false" outlineLevel="0" collapsed="false">
      <c r="H709" s="218"/>
    </row>
    <row r="710" customFormat="false" ht="12.75" hidden="false" customHeight="false" outlineLevel="0" collapsed="false">
      <c r="H710" s="218"/>
    </row>
    <row r="711" customFormat="false" ht="12.75" hidden="false" customHeight="false" outlineLevel="0" collapsed="false">
      <c r="H711" s="218"/>
    </row>
    <row r="712" customFormat="false" ht="12.75" hidden="false" customHeight="false" outlineLevel="0" collapsed="false">
      <c r="H712" s="218"/>
    </row>
    <row r="713" customFormat="false" ht="12.75" hidden="false" customHeight="false" outlineLevel="0" collapsed="false">
      <c r="H713" s="218"/>
    </row>
    <row r="714" customFormat="false" ht="12.75" hidden="false" customHeight="false" outlineLevel="0" collapsed="false">
      <c r="H714" s="218"/>
    </row>
    <row r="715" customFormat="false" ht="12.75" hidden="false" customHeight="false" outlineLevel="0" collapsed="false">
      <c r="H715" s="218"/>
    </row>
    <row r="716" customFormat="false" ht="12.75" hidden="false" customHeight="false" outlineLevel="0" collapsed="false">
      <c r="H716" s="218"/>
    </row>
    <row r="717" customFormat="false" ht="12.75" hidden="false" customHeight="false" outlineLevel="0" collapsed="false">
      <c r="H717" s="218"/>
    </row>
    <row r="718" customFormat="false" ht="12.75" hidden="false" customHeight="false" outlineLevel="0" collapsed="false">
      <c r="H718" s="218"/>
    </row>
    <row r="719" customFormat="false" ht="12.75" hidden="false" customHeight="false" outlineLevel="0" collapsed="false">
      <c r="H719" s="218"/>
    </row>
    <row r="720" customFormat="false" ht="12.75" hidden="false" customHeight="false" outlineLevel="0" collapsed="false">
      <c r="H720" s="218"/>
    </row>
    <row r="721" customFormat="false" ht="12.75" hidden="false" customHeight="false" outlineLevel="0" collapsed="false">
      <c r="H721" s="218"/>
    </row>
    <row r="722" customFormat="false" ht="12.75" hidden="false" customHeight="false" outlineLevel="0" collapsed="false">
      <c r="H722" s="218"/>
    </row>
    <row r="723" customFormat="false" ht="12.75" hidden="false" customHeight="false" outlineLevel="0" collapsed="false">
      <c r="H723" s="218"/>
    </row>
    <row r="724" customFormat="false" ht="12.75" hidden="false" customHeight="false" outlineLevel="0" collapsed="false">
      <c r="H724" s="218"/>
    </row>
    <row r="725" customFormat="false" ht="12.75" hidden="false" customHeight="false" outlineLevel="0" collapsed="false">
      <c r="H725" s="218"/>
    </row>
    <row r="726" customFormat="false" ht="12.75" hidden="false" customHeight="false" outlineLevel="0" collapsed="false">
      <c r="H726" s="218"/>
    </row>
    <row r="727" customFormat="false" ht="12.75" hidden="false" customHeight="false" outlineLevel="0" collapsed="false">
      <c r="H727" s="218"/>
    </row>
    <row r="728" customFormat="false" ht="12.75" hidden="false" customHeight="false" outlineLevel="0" collapsed="false">
      <c r="H728" s="218"/>
    </row>
    <row r="729" customFormat="false" ht="12.75" hidden="false" customHeight="false" outlineLevel="0" collapsed="false">
      <c r="H729" s="218"/>
    </row>
    <row r="730" customFormat="false" ht="12.75" hidden="false" customHeight="false" outlineLevel="0" collapsed="false">
      <c r="H730" s="218"/>
    </row>
    <row r="731" customFormat="false" ht="12.75" hidden="false" customHeight="false" outlineLevel="0" collapsed="false">
      <c r="H731" s="218"/>
    </row>
    <row r="732" customFormat="false" ht="12.75" hidden="false" customHeight="false" outlineLevel="0" collapsed="false">
      <c r="H732" s="218"/>
    </row>
    <row r="733" customFormat="false" ht="12.75" hidden="false" customHeight="false" outlineLevel="0" collapsed="false">
      <c r="H733" s="218"/>
    </row>
    <row r="734" customFormat="false" ht="12.75" hidden="false" customHeight="false" outlineLevel="0" collapsed="false">
      <c r="H734" s="218"/>
    </row>
    <row r="735" customFormat="false" ht="12.75" hidden="false" customHeight="false" outlineLevel="0" collapsed="false">
      <c r="H735" s="218"/>
    </row>
    <row r="736" customFormat="false" ht="12.75" hidden="false" customHeight="false" outlineLevel="0" collapsed="false">
      <c r="H736" s="218"/>
    </row>
    <row r="737" customFormat="false" ht="12.75" hidden="false" customHeight="false" outlineLevel="0" collapsed="false">
      <c r="H737" s="218"/>
    </row>
    <row r="738" customFormat="false" ht="12.75" hidden="false" customHeight="false" outlineLevel="0" collapsed="false">
      <c r="H738" s="218"/>
    </row>
    <row r="739" customFormat="false" ht="12.75" hidden="false" customHeight="false" outlineLevel="0" collapsed="false">
      <c r="H739" s="218"/>
    </row>
    <row r="740" customFormat="false" ht="12.75" hidden="false" customHeight="false" outlineLevel="0" collapsed="false">
      <c r="H740" s="218"/>
    </row>
    <row r="741" customFormat="false" ht="12.75" hidden="false" customHeight="false" outlineLevel="0" collapsed="false">
      <c r="H741" s="218"/>
    </row>
    <row r="742" customFormat="false" ht="12.75" hidden="false" customHeight="false" outlineLevel="0" collapsed="false">
      <c r="H742" s="218"/>
    </row>
    <row r="743" customFormat="false" ht="12.75" hidden="false" customHeight="false" outlineLevel="0" collapsed="false">
      <c r="H743" s="218"/>
    </row>
    <row r="744" customFormat="false" ht="12.75" hidden="false" customHeight="false" outlineLevel="0" collapsed="false">
      <c r="H744" s="218"/>
    </row>
    <row r="745" customFormat="false" ht="12.75" hidden="false" customHeight="false" outlineLevel="0" collapsed="false">
      <c r="H745" s="218"/>
    </row>
    <row r="746" customFormat="false" ht="12.75" hidden="false" customHeight="false" outlineLevel="0" collapsed="false">
      <c r="H746" s="218"/>
    </row>
    <row r="747" customFormat="false" ht="12.75" hidden="false" customHeight="false" outlineLevel="0" collapsed="false">
      <c r="H747" s="218"/>
    </row>
    <row r="748" customFormat="false" ht="12.75" hidden="false" customHeight="false" outlineLevel="0" collapsed="false">
      <c r="H748" s="218"/>
    </row>
    <row r="749" customFormat="false" ht="12.75" hidden="false" customHeight="false" outlineLevel="0" collapsed="false">
      <c r="H749" s="218"/>
    </row>
    <row r="750" customFormat="false" ht="12.75" hidden="false" customHeight="false" outlineLevel="0" collapsed="false">
      <c r="H750" s="218"/>
    </row>
    <row r="751" customFormat="false" ht="12.75" hidden="false" customHeight="false" outlineLevel="0" collapsed="false">
      <c r="H751" s="218"/>
    </row>
    <row r="752" customFormat="false" ht="12.75" hidden="false" customHeight="false" outlineLevel="0" collapsed="false">
      <c r="H752" s="218"/>
    </row>
    <row r="753" customFormat="false" ht="12.75" hidden="false" customHeight="false" outlineLevel="0" collapsed="false">
      <c r="H753" s="218"/>
    </row>
    <row r="754" customFormat="false" ht="12.75" hidden="false" customHeight="false" outlineLevel="0" collapsed="false">
      <c r="H754" s="218"/>
    </row>
    <row r="755" customFormat="false" ht="12.75" hidden="false" customHeight="false" outlineLevel="0" collapsed="false">
      <c r="H755" s="218"/>
    </row>
    <row r="756" customFormat="false" ht="12.75" hidden="false" customHeight="false" outlineLevel="0" collapsed="false">
      <c r="H756" s="218"/>
    </row>
    <row r="757" customFormat="false" ht="12.75" hidden="false" customHeight="false" outlineLevel="0" collapsed="false">
      <c r="H757" s="218"/>
    </row>
    <row r="758" customFormat="false" ht="12.75" hidden="false" customHeight="false" outlineLevel="0" collapsed="false">
      <c r="H758" s="218"/>
    </row>
    <row r="759" customFormat="false" ht="12.75" hidden="false" customHeight="false" outlineLevel="0" collapsed="false">
      <c r="H759" s="218"/>
    </row>
    <row r="760" customFormat="false" ht="12.75" hidden="false" customHeight="false" outlineLevel="0" collapsed="false">
      <c r="H760" s="218"/>
    </row>
    <row r="761" customFormat="false" ht="12.75" hidden="false" customHeight="false" outlineLevel="0" collapsed="false">
      <c r="H761" s="218"/>
    </row>
    <row r="762" customFormat="false" ht="12.75" hidden="false" customHeight="false" outlineLevel="0" collapsed="false">
      <c r="H762" s="218"/>
    </row>
    <row r="763" customFormat="false" ht="12.75" hidden="false" customHeight="false" outlineLevel="0" collapsed="false">
      <c r="H763" s="218"/>
    </row>
    <row r="764" customFormat="false" ht="12.75" hidden="false" customHeight="false" outlineLevel="0" collapsed="false">
      <c r="H764" s="218"/>
    </row>
    <row r="765" customFormat="false" ht="12.75" hidden="false" customHeight="false" outlineLevel="0" collapsed="false">
      <c r="H765" s="218"/>
    </row>
    <row r="766" customFormat="false" ht="12.75" hidden="false" customHeight="false" outlineLevel="0" collapsed="false">
      <c r="H766" s="218"/>
    </row>
    <row r="767" customFormat="false" ht="12.75" hidden="false" customHeight="false" outlineLevel="0" collapsed="false">
      <c r="H767" s="218"/>
    </row>
    <row r="768" customFormat="false" ht="12.75" hidden="false" customHeight="false" outlineLevel="0" collapsed="false">
      <c r="H768" s="218"/>
    </row>
    <row r="769" customFormat="false" ht="12.75" hidden="false" customHeight="false" outlineLevel="0" collapsed="false">
      <c r="H769" s="218"/>
    </row>
    <row r="770" customFormat="false" ht="12.75" hidden="false" customHeight="false" outlineLevel="0" collapsed="false">
      <c r="H770" s="218"/>
    </row>
    <row r="771" customFormat="false" ht="12.75" hidden="false" customHeight="false" outlineLevel="0" collapsed="false">
      <c r="H771" s="218"/>
    </row>
    <row r="772" customFormat="false" ht="12.75" hidden="false" customHeight="false" outlineLevel="0" collapsed="false">
      <c r="H772" s="218"/>
    </row>
    <row r="773" customFormat="false" ht="12.75" hidden="false" customHeight="false" outlineLevel="0" collapsed="false">
      <c r="H773" s="218"/>
    </row>
    <row r="774" customFormat="false" ht="12.75" hidden="false" customHeight="false" outlineLevel="0" collapsed="false">
      <c r="H774" s="218"/>
    </row>
    <row r="775" customFormat="false" ht="12.75" hidden="false" customHeight="false" outlineLevel="0" collapsed="false">
      <c r="H775" s="218"/>
    </row>
    <row r="776" customFormat="false" ht="12.75" hidden="false" customHeight="false" outlineLevel="0" collapsed="false">
      <c r="H776" s="218"/>
    </row>
    <row r="777" customFormat="false" ht="12.75" hidden="false" customHeight="false" outlineLevel="0" collapsed="false">
      <c r="H777" s="218"/>
    </row>
    <row r="778" customFormat="false" ht="12.75" hidden="false" customHeight="false" outlineLevel="0" collapsed="false">
      <c r="H778" s="218"/>
    </row>
    <row r="779" customFormat="false" ht="12.75" hidden="false" customHeight="false" outlineLevel="0" collapsed="false">
      <c r="H779" s="218"/>
    </row>
    <row r="780" customFormat="false" ht="12.75" hidden="false" customHeight="false" outlineLevel="0" collapsed="false">
      <c r="H780" s="218"/>
    </row>
    <row r="781" customFormat="false" ht="12.75" hidden="false" customHeight="false" outlineLevel="0" collapsed="false">
      <c r="H781" s="218"/>
    </row>
    <row r="782" customFormat="false" ht="12.75" hidden="false" customHeight="false" outlineLevel="0" collapsed="false">
      <c r="H782" s="218"/>
    </row>
    <row r="783" customFormat="false" ht="12.75" hidden="false" customHeight="false" outlineLevel="0" collapsed="false">
      <c r="H783" s="218"/>
    </row>
    <row r="784" customFormat="false" ht="12.75" hidden="false" customHeight="false" outlineLevel="0" collapsed="false">
      <c r="H784" s="218"/>
    </row>
    <row r="785" customFormat="false" ht="12.75" hidden="false" customHeight="false" outlineLevel="0" collapsed="false">
      <c r="H785" s="218"/>
    </row>
    <row r="786" customFormat="false" ht="12.75" hidden="false" customHeight="false" outlineLevel="0" collapsed="false">
      <c r="H786" s="218"/>
    </row>
    <row r="787" customFormat="false" ht="12.75" hidden="false" customHeight="false" outlineLevel="0" collapsed="false">
      <c r="H787" s="218"/>
    </row>
    <row r="788" customFormat="false" ht="12.75" hidden="false" customHeight="false" outlineLevel="0" collapsed="false">
      <c r="H788" s="218"/>
    </row>
    <row r="789" customFormat="false" ht="12.75" hidden="false" customHeight="false" outlineLevel="0" collapsed="false">
      <c r="H789" s="218"/>
    </row>
    <row r="790" customFormat="false" ht="12.75" hidden="false" customHeight="false" outlineLevel="0" collapsed="false">
      <c r="H790" s="218"/>
    </row>
    <row r="791" customFormat="false" ht="12.75" hidden="false" customHeight="false" outlineLevel="0" collapsed="false">
      <c r="H791" s="218"/>
    </row>
    <row r="792" customFormat="false" ht="12.75" hidden="false" customHeight="false" outlineLevel="0" collapsed="false">
      <c r="H792" s="218"/>
    </row>
    <row r="793" customFormat="false" ht="12.75" hidden="false" customHeight="false" outlineLevel="0" collapsed="false">
      <c r="H793" s="218"/>
    </row>
    <row r="794" customFormat="false" ht="12.75" hidden="false" customHeight="false" outlineLevel="0" collapsed="false">
      <c r="H794" s="218"/>
    </row>
    <row r="795" customFormat="false" ht="12.75" hidden="false" customHeight="false" outlineLevel="0" collapsed="false">
      <c r="H795" s="218"/>
    </row>
    <row r="796" customFormat="false" ht="12.75" hidden="false" customHeight="false" outlineLevel="0" collapsed="false">
      <c r="H796" s="218"/>
    </row>
    <row r="797" customFormat="false" ht="12.75" hidden="false" customHeight="false" outlineLevel="0" collapsed="false">
      <c r="H797" s="218"/>
    </row>
    <row r="798" customFormat="false" ht="12.75" hidden="false" customHeight="false" outlineLevel="0" collapsed="false">
      <c r="H798" s="218"/>
    </row>
    <row r="799" customFormat="false" ht="12.75" hidden="false" customHeight="false" outlineLevel="0" collapsed="false">
      <c r="H799" s="218"/>
    </row>
    <row r="800" customFormat="false" ht="12.75" hidden="false" customHeight="false" outlineLevel="0" collapsed="false">
      <c r="H800" s="218"/>
    </row>
    <row r="801" customFormat="false" ht="12.75" hidden="false" customHeight="false" outlineLevel="0" collapsed="false">
      <c r="H801" s="218"/>
    </row>
    <row r="802" customFormat="false" ht="12.75" hidden="false" customHeight="false" outlineLevel="0" collapsed="false">
      <c r="H802" s="218"/>
    </row>
    <row r="803" customFormat="false" ht="12.75" hidden="false" customHeight="false" outlineLevel="0" collapsed="false">
      <c r="H803" s="218"/>
    </row>
    <row r="804" customFormat="false" ht="12.75" hidden="false" customHeight="false" outlineLevel="0" collapsed="false">
      <c r="H804" s="218"/>
    </row>
    <row r="805" customFormat="false" ht="12.75" hidden="false" customHeight="false" outlineLevel="0" collapsed="false">
      <c r="H805" s="218"/>
    </row>
    <row r="806" customFormat="false" ht="12.75" hidden="false" customHeight="false" outlineLevel="0" collapsed="false">
      <c r="H806" s="218"/>
    </row>
    <row r="807" customFormat="false" ht="12.75" hidden="false" customHeight="false" outlineLevel="0" collapsed="false">
      <c r="H807" s="218"/>
    </row>
    <row r="808" customFormat="false" ht="12.75" hidden="false" customHeight="false" outlineLevel="0" collapsed="false">
      <c r="H808" s="218"/>
    </row>
    <row r="809" customFormat="false" ht="12.75" hidden="false" customHeight="false" outlineLevel="0" collapsed="false">
      <c r="H809" s="218"/>
    </row>
    <row r="810" customFormat="false" ht="12.75" hidden="false" customHeight="false" outlineLevel="0" collapsed="false">
      <c r="H810" s="218"/>
    </row>
    <row r="811" customFormat="false" ht="12.75" hidden="false" customHeight="false" outlineLevel="0" collapsed="false">
      <c r="H811" s="218"/>
    </row>
    <row r="812" customFormat="false" ht="12.75" hidden="false" customHeight="false" outlineLevel="0" collapsed="false">
      <c r="H812" s="218"/>
    </row>
    <row r="813" customFormat="false" ht="12.75" hidden="false" customHeight="false" outlineLevel="0" collapsed="false">
      <c r="H813" s="218"/>
    </row>
    <row r="814" customFormat="false" ht="12.75" hidden="false" customHeight="false" outlineLevel="0" collapsed="false">
      <c r="H814" s="218"/>
    </row>
    <row r="815" customFormat="false" ht="12.75" hidden="false" customHeight="false" outlineLevel="0" collapsed="false">
      <c r="H815" s="218"/>
    </row>
    <row r="816" customFormat="false" ht="12.75" hidden="false" customHeight="false" outlineLevel="0" collapsed="false">
      <c r="H816" s="218"/>
    </row>
    <row r="817" customFormat="false" ht="12.75" hidden="false" customHeight="false" outlineLevel="0" collapsed="false">
      <c r="H817" s="218"/>
    </row>
    <row r="818" customFormat="false" ht="12.75" hidden="false" customHeight="false" outlineLevel="0" collapsed="false">
      <c r="H818" s="218"/>
    </row>
    <row r="819" customFormat="false" ht="12.75" hidden="false" customHeight="false" outlineLevel="0" collapsed="false">
      <c r="H819" s="218"/>
    </row>
    <row r="820" customFormat="false" ht="12.75" hidden="false" customHeight="false" outlineLevel="0" collapsed="false">
      <c r="H820" s="218"/>
    </row>
    <row r="821" customFormat="false" ht="12.75" hidden="false" customHeight="false" outlineLevel="0" collapsed="false">
      <c r="H821" s="218"/>
    </row>
    <row r="822" customFormat="false" ht="12.75" hidden="false" customHeight="false" outlineLevel="0" collapsed="false">
      <c r="H822" s="218"/>
    </row>
    <row r="823" customFormat="false" ht="12.75" hidden="false" customHeight="false" outlineLevel="0" collapsed="false">
      <c r="H823" s="218"/>
    </row>
    <row r="824" customFormat="false" ht="12.75" hidden="false" customHeight="false" outlineLevel="0" collapsed="false">
      <c r="H824" s="218"/>
    </row>
    <row r="825" customFormat="false" ht="12.75" hidden="false" customHeight="false" outlineLevel="0" collapsed="false">
      <c r="H825" s="218"/>
    </row>
    <row r="826" customFormat="false" ht="12.75" hidden="false" customHeight="false" outlineLevel="0" collapsed="false">
      <c r="H826" s="218"/>
    </row>
    <row r="827" customFormat="false" ht="12.75" hidden="false" customHeight="false" outlineLevel="0" collapsed="false">
      <c r="H827" s="218"/>
    </row>
    <row r="828" customFormat="false" ht="12.75" hidden="false" customHeight="false" outlineLevel="0" collapsed="false">
      <c r="H828" s="218"/>
    </row>
    <row r="829" customFormat="false" ht="12.75" hidden="false" customHeight="false" outlineLevel="0" collapsed="false">
      <c r="H829" s="218"/>
    </row>
    <row r="830" customFormat="false" ht="12.75" hidden="false" customHeight="false" outlineLevel="0" collapsed="false">
      <c r="H830" s="218"/>
    </row>
    <row r="831" customFormat="false" ht="12.75" hidden="false" customHeight="false" outlineLevel="0" collapsed="false">
      <c r="H831" s="218"/>
    </row>
    <row r="832" customFormat="false" ht="12.75" hidden="false" customHeight="false" outlineLevel="0" collapsed="false">
      <c r="H832" s="218"/>
    </row>
    <row r="833" customFormat="false" ht="12.75" hidden="false" customHeight="false" outlineLevel="0" collapsed="false">
      <c r="H833" s="218"/>
    </row>
    <row r="834" customFormat="false" ht="12.75" hidden="false" customHeight="false" outlineLevel="0" collapsed="false">
      <c r="H834" s="218"/>
    </row>
    <row r="835" customFormat="false" ht="12.75" hidden="false" customHeight="false" outlineLevel="0" collapsed="false">
      <c r="H835" s="218"/>
    </row>
    <row r="836" customFormat="false" ht="12.75" hidden="false" customHeight="false" outlineLevel="0" collapsed="false">
      <c r="H836" s="218"/>
    </row>
    <row r="837" customFormat="false" ht="12.75" hidden="false" customHeight="false" outlineLevel="0" collapsed="false">
      <c r="H837" s="218"/>
    </row>
    <row r="838" customFormat="false" ht="12.75" hidden="false" customHeight="false" outlineLevel="0" collapsed="false">
      <c r="H838" s="218"/>
    </row>
    <row r="839" customFormat="false" ht="12.75" hidden="false" customHeight="false" outlineLevel="0" collapsed="false">
      <c r="H839" s="218"/>
    </row>
    <row r="840" customFormat="false" ht="12.75" hidden="false" customHeight="false" outlineLevel="0" collapsed="false">
      <c r="H840" s="218"/>
    </row>
    <row r="841" customFormat="false" ht="12.75" hidden="false" customHeight="false" outlineLevel="0" collapsed="false">
      <c r="H841" s="218"/>
    </row>
    <row r="842" customFormat="false" ht="12.75" hidden="false" customHeight="false" outlineLevel="0" collapsed="false">
      <c r="H842" s="218"/>
    </row>
    <row r="843" customFormat="false" ht="12.75" hidden="false" customHeight="false" outlineLevel="0" collapsed="false">
      <c r="H843" s="218"/>
    </row>
    <row r="844" customFormat="false" ht="12.75" hidden="false" customHeight="false" outlineLevel="0" collapsed="false">
      <c r="H844" s="218"/>
    </row>
    <row r="845" customFormat="false" ht="12.75" hidden="false" customHeight="false" outlineLevel="0" collapsed="false">
      <c r="H845" s="218"/>
    </row>
    <row r="846" customFormat="false" ht="12.75" hidden="false" customHeight="false" outlineLevel="0" collapsed="false">
      <c r="H846" s="218"/>
    </row>
    <row r="847" customFormat="false" ht="12.75" hidden="false" customHeight="false" outlineLevel="0" collapsed="false">
      <c r="H847" s="2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2000-06-29T22:03:41Z</dcterms:created>
  <dc:creator>smills</dc:creator>
  <dc:description>- Oracle 8i ODBC QueryFix Applied</dc:description>
  <dc:language>en-US</dc:language>
  <cp:lastModifiedBy>msteven</cp:lastModifiedBy>
  <cp:lastPrinted>2000-12-22T16:48:29Z</cp:lastPrinted>
  <dcterms:modified xsi:type="dcterms:W3CDTF">2001-07-10T16:07:55Z</dcterms:modified>
  <cp:revision>0</cp:revision>
  <dc:subject/>
  <dc:title/>
</cp:coreProperties>
</file>