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LP OIL DELIVERY SHEET #1" sheetId="1" state="visible" r:id="rId3"/>
    <sheet name="GELP OIL DELIVERY SHEET #2" sheetId="2" state="visible" r:id="rId4"/>
    <sheet name="GELP OIL DELIVERY SHEET #3" sheetId="3" state="visible" r:id="rId5"/>
    <sheet name="Monthly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45</xdr:colOff>
                <xdr:row>0</xdr:row>
                <xdr:rowOff>6</xdr:rowOff>
              </xdr:from>
              <xdr:to>
                <xdr:col>4</xdr:col>
                <xdr:colOff>85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2</xdr:row>
                <xdr:rowOff>16</xdr:rowOff>
              </xdr:from>
              <xdr:to>
                <xdr:col>3</xdr:col>
                <xdr:colOff>27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15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<sst xmlns="http://schemas.openxmlformats.org/spreadsheetml/2006/main" count="65" uniqueCount="41">
  <si>
    <t xml:space="preserve">GELP   #2 FUEL OIL   RECEIPTS FOR THE MONTH</t>
  </si>
  <si>
    <t xml:space="preserve">Delivery Date</t>
  </si>
  <si>
    <t xml:space="preserve">Beginning Flow counter reading</t>
  </si>
  <si>
    <t xml:space="preserve">Ending Flow counter reading</t>
  </si>
  <si>
    <t xml:space="preserve">Plant Recorded Delivery</t>
  </si>
  <si>
    <t xml:space="preserve">BP AMOCO       Quantity on B/L-Gross</t>
  </si>
  <si>
    <t xml:space="preserve">Marathon Ashland Quantity on B/L-Gross</t>
  </si>
  <si>
    <t xml:space="preserve">CITGO Quantity on B/L-Gross</t>
  </si>
  <si>
    <t xml:space="preserve">B/L #</t>
  </si>
  <si>
    <t xml:space="preserve">Due from previous month</t>
  </si>
  <si>
    <t xml:space="preserve">Any Fuel ordered ?</t>
  </si>
  <si>
    <t xml:space="preserve">TOTAL DELIVERED</t>
  </si>
  <si>
    <t xml:space="preserve">OWED TO GELP/ (OVER DELIVERED)</t>
  </si>
  <si>
    <t xml:space="preserve">GELP #2 FUEL OIL RECEIPTS FOR THE MONTH</t>
  </si>
  <si>
    <t xml:space="preserve">Due from previous sheet</t>
  </si>
  <si>
    <t xml:space="preserve">Any additional ordered</t>
  </si>
  <si>
    <t xml:space="preserve">(ordered on the 19th)</t>
  </si>
  <si>
    <t xml:space="preserve">(orders for the 23rd)</t>
  </si>
  <si>
    <t xml:space="preserve">SUMMARY OF FUEL OIL DELIVERIES TO GORDONSVILLE</t>
  </si>
  <si>
    <t xml:space="preserve">COMMENTS</t>
  </si>
  <si>
    <t xml:space="preserve">Plant Recorded Off-Load Meter Reading</t>
  </si>
  <si>
    <t xml:space="preserve">BP AMOCO "GROSS" DELIVERED</t>
  </si>
  <si>
    <t xml:space="preserve">MARATHON ASHLAND "GROSS" DELIVERED</t>
  </si>
  <si>
    <t xml:space="preserve">CITGO    "GROSS" DELIVERED</t>
  </si>
  <si>
    <t xml:space="preserve">Current Month Ordered</t>
  </si>
  <si>
    <t xml:space="preserve">Current Month Delivery</t>
  </si>
  <si>
    <t xml:space="preserve">ESTIMATED Gallons still unaccounted for… </t>
  </si>
  <si>
    <t xml:space="preserve"> MONTH BEGINNING TANK INVENTORY</t>
  </si>
  <si>
    <t xml:space="preserve">(AS STRAPPED BY PLANT… 12/14)</t>
  </si>
  <si>
    <t xml:space="preserve">(AS REPORTED BY PLANT CONTROL ROOM)</t>
  </si>
  <si>
    <r>
      <rPr>
        <b val="true"/>
        <sz val="8"/>
        <rFont val="CG Times (W1)"/>
        <family val="1"/>
      </rPr>
      <t xml:space="preserve">PLANT RECORDED</t>
    </r>
    <r>
      <rPr>
        <sz val="8"/>
        <rFont val="CG Times (W1)"/>
        <family val="1"/>
      </rPr>
      <t xml:space="preserve"> OFFLOAD TOTAL</t>
    </r>
  </si>
  <si>
    <r>
      <rPr>
        <sz val="8"/>
        <rFont val="CG Times (W1)"/>
        <family val="1"/>
      </rPr>
      <t xml:space="preserve">ALL </t>
    </r>
    <r>
      <rPr>
        <b val="true"/>
        <sz val="8"/>
        <rFont val="CG Times (W1)"/>
        <family val="1"/>
      </rPr>
      <t xml:space="preserve">SUPPLIERS "GROSS"</t>
    </r>
    <r>
      <rPr>
        <sz val="8"/>
        <rFont val="CG Times (W1)"/>
        <family val="1"/>
      </rPr>
      <t xml:space="preserve"> DELIVERY RECORD</t>
    </r>
  </si>
  <si>
    <t xml:space="preserve">TOTAL DIFFERENCE, Current month</t>
  </si>
  <si>
    <t xml:space="preserve">Note:</t>
  </si>
  <si>
    <t xml:space="preserve">BPAmoco didn't get any product into Plant prior to month end and</t>
  </si>
  <si>
    <r>
      <rPr>
        <b val="true"/>
        <u val="single"/>
        <sz val="9"/>
        <color rgb="FF0000FF"/>
        <rFont val="CG Times (W1)"/>
        <family val="1"/>
      </rPr>
      <t xml:space="preserve">ESTIMATED</t>
    </r>
    <r>
      <rPr>
        <b val="true"/>
        <sz val="9"/>
        <color rgb="FF0000FF"/>
        <rFont val="CG Times (W1)"/>
        <family val="1"/>
      </rPr>
      <t xml:space="preserve"> COST SUMMARY</t>
    </r>
    <r>
      <rPr>
        <b val="true"/>
        <sz val="9"/>
        <rFont val="CG Times (W1)"/>
        <family val="1"/>
      </rPr>
      <t xml:space="preserve"> (based on BOL, not invoice)</t>
    </r>
  </si>
  <si>
    <t xml:space="preserve">Citgo got order CIT-003 (the first 150,000 gallons) in and looks to have</t>
  </si>
  <si>
    <t xml:space="preserve">"Gross" Gallons Delivered</t>
  </si>
  <si>
    <t xml:space="preserve">gotten approx. 120,000 gallons of CIT-004 in prior to end of month.</t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</si>
  <si>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Avg. Cost per gallon</t>
    </r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</si>
  <si>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Cost of Oil for Month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</si>
</sst>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#,##0"/>
    <numFmt numFmtId="167" formatCode="mmmm\-yyyy"/>
    <numFmt numFmtId="168" formatCode="[$-409]#,##0_);\(#,##0\)"/>
    <numFmt numFmtId="169" formatCode="_(* #,##0.00_);_(* \(#,##0.00\);_(* \-??_);_(@_)"/>
    <numFmt numFmtId="170" formatCode="[$-409]#,##0_);[RED]\(#,##0\)"/>
    <numFmt numFmtId="171" formatCode="#,##0.00000_);\(#,##0.00000\)"/>
    <numFmt numFmtId="172" formatCode="0.0%"/>
    <numFmt numFmtId="173" formatCode="0.0000"/>
    <numFmt numFmtId="174" formatCode="_(\$* #,##0.00_);_(\$* \(#,##0.00\);_(\$* \-??_);_(@_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10"/>
      <color rgb="FF0000FF"/>
      <name val="Tahoma"/>
      <family val="2"/>
    </font>
    <font>
      <sz val="10"/>
      <color rgb="FF0000FF"/>
      <name val="Tahoma"/>
      <family val="2"/>
    </font>
    <font>
      <b val="true"/>
      <sz val="10"/>
      <color rgb="FF3366FF"/>
      <name val="Tahoma"/>
      <family val="2"/>
    </font>
    <font>
      <b val="true"/>
      <sz val="8"/>
      <color rgb="FF000000"/>
      <name val="Tahoma"/>
      <family val="0"/>
    </font>
    <font>
      <sz val="10"/>
      <name val="CG Times (W1)"/>
      <family val="1"/>
    </font>
    <font>
      <u val="single"/>
      <sz val="12"/>
      <color rgb="FF0000FF"/>
      <name val="CG Times (W1)"/>
      <family val="1"/>
    </font>
    <font>
      <u val="single"/>
      <sz val="12"/>
      <name val="CG Times (W1)"/>
      <family val="1"/>
    </font>
    <font>
      <b val="true"/>
      <sz val="10"/>
      <name val="CG Times (W1)"/>
      <family val="1"/>
    </font>
    <font>
      <sz val="11"/>
      <name val="CG Times (W1)"/>
      <family val="1"/>
    </font>
    <font>
      <sz val="11"/>
      <color rgb="FF0000FF"/>
      <name val="CG Times (W1)"/>
      <family val="1"/>
    </font>
    <font>
      <sz val="7"/>
      <color rgb="FF000000"/>
      <name val="CG Times (W1)"/>
      <family val="1"/>
    </font>
    <font>
      <i val="true"/>
      <u val="single"/>
      <sz val="8"/>
      <color rgb="FF000000"/>
      <name val="CG Times (W1)"/>
      <family val="1"/>
    </font>
    <font>
      <u val="single"/>
      <sz val="8"/>
      <name val="CG Times (W1)"/>
      <family val="1"/>
    </font>
    <font>
      <i val="true"/>
      <sz val="8"/>
      <color rgb="FF000000"/>
      <name val="CG Times (W1)"/>
      <family val="1"/>
    </font>
    <font>
      <sz val="8"/>
      <color rgb="FF000000"/>
      <name val="CG Times (W1)"/>
      <family val="1"/>
    </font>
    <font>
      <i val="true"/>
      <sz val="7"/>
      <color rgb="FF000000"/>
      <name val="CG Times (W1)"/>
      <family val="1"/>
    </font>
    <font>
      <i val="true"/>
      <sz val="8"/>
      <color rgb="FF808080"/>
      <name val="CG Times (W1)"/>
      <family val="1"/>
    </font>
    <font>
      <i val="true"/>
      <sz val="11"/>
      <color rgb="FF808080"/>
      <name val="CG Times (W1)"/>
      <family val="1"/>
    </font>
    <font>
      <i val="true"/>
      <sz val="7"/>
      <color rgb="FF808080"/>
      <name val="CG Times (W1)"/>
      <family val="1"/>
    </font>
    <font>
      <b val="true"/>
      <sz val="11"/>
      <name val="CG Times (W1)"/>
      <family val="1"/>
    </font>
    <font>
      <b val="true"/>
      <sz val="8"/>
      <name val="CG Times (W1)"/>
      <family val="1"/>
    </font>
    <font>
      <sz val="8"/>
      <name val="CG Times (W1)"/>
      <family val="1"/>
    </font>
    <font>
      <sz val="9"/>
      <name val="CG Times (W1)"/>
      <family val="1"/>
    </font>
    <font>
      <b val="true"/>
      <u val="single"/>
      <sz val="9"/>
      <color rgb="FF0000FF"/>
      <name val="CG Times (W1)"/>
      <family val="1"/>
    </font>
    <font>
      <b val="true"/>
      <sz val="9"/>
      <color rgb="FF0000FF"/>
      <name val="CG Times (W1)"/>
      <family val="1"/>
    </font>
    <font>
      <b val="true"/>
      <sz val="9"/>
      <name val="CG Times (W1)"/>
      <family val="1"/>
    </font>
    <font>
      <b val="true"/>
      <sz val="10"/>
      <color rgb="FF0000FF"/>
      <name val="CG Times (W1)"/>
      <family val="1"/>
    </font>
    <font>
      <u val="single"/>
      <sz val="9"/>
      <name val="CG Times (W1)"/>
      <family val="1"/>
    </font>
    <font>
      <sz val="10"/>
      <color rgb="FF0000FF"/>
      <name val="CG Times (W1)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C0C0C0"/>
      </right>
      <top style="thin"/>
      <bottom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2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6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6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7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6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9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9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9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1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6" borderId="1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4" fillId="6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6" borderId="1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1" fillId="6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2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33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117000</xdr:colOff>
      <xdr:row>19</xdr:row>
      <xdr:rowOff>53640</xdr:rowOff>
    </xdr:from>
    <xdr:to>
      <xdr:col>3</xdr:col>
      <xdr:colOff>102960</xdr:colOff>
      <xdr:row>20</xdr:row>
      <xdr:rowOff>297360</xdr:rowOff>
    </xdr:to>
    <xdr:sp>
      <xdr:nvSpPr>
        <xdr:cNvPr id="0" name="Oval 1"/>
        <xdr:cNvSpPr/>
      </xdr:nvSpPr>
      <xdr:spPr>
        <a:xfrm>
          <a:off x="117000" y="5250600"/>
          <a:ext cx="3844800" cy="563760"/>
        </a:xfrm>
        <a:prstGeom prst="ellipse">
          <a:avLst/>
        </a:prstGeom>
        <a:noFill/>
        <a:ln w="2844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5.77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 t="n">
        <v>36543</v>
      </c>
      <c r="B4" s="16" t="n">
        <v>28074313</v>
      </c>
      <c r="C4" s="17" t="n">
        <v>28082050</v>
      </c>
      <c r="D4" s="2" t="n">
        <f aca="false">IF(C4&gt;1,C4-B4,0)</f>
        <v>7737</v>
      </c>
      <c r="E4" s="18"/>
      <c r="F4" s="19"/>
      <c r="G4" s="19" t="n">
        <v>7799</v>
      </c>
      <c r="H4" s="19"/>
      <c r="I4" s="19"/>
    </row>
    <row r="5" customFormat="false" ht="13.2" hidden="false" customHeight="false" outlineLevel="0" collapsed="false">
      <c r="A5" s="15"/>
      <c r="B5" s="2" t="n">
        <f aca="false">C4</f>
        <v>28082050</v>
      </c>
      <c r="C5" s="17" t="n">
        <v>28089808</v>
      </c>
      <c r="D5" s="2" t="n">
        <f aca="false">IF(C5&gt;1,C5-B5,0)</f>
        <v>7758</v>
      </c>
      <c r="E5" s="18"/>
      <c r="F5" s="19"/>
      <c r="G5" s="19" t="n">
        <v>7801</v>
      </c>
      <c r="H5" s="19"/>
      <c r="I5" s="19"/>
    </row>
    <row r="6" customFormat="false" ht="13.2" hidden="false" customHeight="false" outlineLevel="0" collapsed="false">
      <c r="A6" s="15"/>
      <c r="B6" s="2" t="n">
        <f aca="false">C5</f>
        <v>28089808</v>
      </c>
      <c r="C6" s="17" t="n">
        <v>28097465</v>
      </c>
      <c r="D6" s="2" t="n">
        <f aca="false">IF(C6&gt;1,C6-B6,0)</f>
        <v>7657</v>
      </c>
      <c r="E6" s="18"/>
      <c r="F6" s="19"/>
      <c r="G6" s="19" t="n">
        <v>7702</v>
      </c>
      <c r="H6" s="19"/>
      <c r="I6" s="19"/>
    </row>
    <row r="7" customFormat="false" ht="13.2" hidden="false" customHeight="false" outlineLevel="0" collapsed="false">
      <c r="A7" s="15"/>
      <c r="B7" s="2" t="n">
        <f aca="false">C6</f>
        <v>28097465</v>
      </c>
      <c r="C7" s="17" t="n">
        <v>28104922</v>
      </c>
      <c r="D7" s="2" t="n">
        <f aca="false">IF(C7&gt;1,C7-B7,0)</f>
        <v>7457</v>
      </c>
      <c r="E7" s="18"/>
      <c r="F7" s="19"/>
      <c r="G7" s="19"/>
      <c r="H7" s="19" t="n">
        <v>7502</v>
      </c>
      <c r="I7" s="19"/>
    </row>
    <row r="8" customFormat="false" ht="13.2" hidden="false" customHeight="false" outlineLevel="0" collapsed="false">
      <c r="A8" s="15"/>
      <c r="B8" s="2" t="n">
        <f aca="false">C7</f>
        <v>28104922</v>
      </c>
      <c r="C8" s="17" t="n">
        <v>28112342</v>
      </c>
      <c r="D8" s="2" t="n">
        <f aca="false">IF(C8&gt;1,C8-B8,0)</f>
        <v>7420</v>
      </c>
      <c r="E8" s="18"/>
      <c r="F8" s="19"/>
      <c r="G8" s="19"/>
      <c r="H8" s="19" t="n">
        <v>7500</v>
      </c>
      <c r="I8" s="19"/>
    </row>
    <row r="9" customFormat="false" ht="13.2" hidden="false" customHeight="false" outlineLevel="0" collapsed="false">
      <c r="A9" s="15"/>
      <c r="B9" s="2" t="n">
        <f aca="false">C8</f>
        <v>28112342</v>
      </c>
      <c r="C9" s="17" t="n">
        <v>28119786</v>
      </c>
      <c r="D9" s="2" t="n">
        <f aca="false">IF(C9&gt;1,C9-B9,0)</f>
        <v>7444</v>
      </c>
      <c r="E9" s="18"/>
      <c r="F9" s="19"/>
      <c r="G9" s="19"/>
      <c r="H9" s="19" t="n">
        <v>7502</v>
      </c>
      <c r="I9" s="19"/>
    </row>
    <row r="10" customFormat="false" ht="13.2" hidden="false" customHeight="false" outlineLevel="0" collapsed="false">
      <c r="A10" s="15"/>
      <c r="B10" s="2" t="n">
        <f aca="false">C9</f>
        <v>28119786</v>
      </c>
      <c r="C10" s="17" t="n">
        <v>28127214</v>
      </c>
      <c r="D10" s="2" t="n">
        <f aca="false">IF(C10&gt;1,C10-B10,0)</f>
        <v>7428</v>
      </c>
      <c r="E10" s="18"/>
      <c r="F10" s="19"/>
      <c r="G10" s="19"/>
      <c r="H10" s="19" t="n">
        <v>7501</v>
      </c>
      <c r="I10" s="19"/>
    </row>
    <row r="11" customFormat="false" ht="13.2" hidden="false" customHeight="false" outlineLevel="0" collapsed="false">
      <c r="A11" s="15"/>
      <c r="B11" s="2" t="n">
        <f aca="false">C10</f>
        <v>28127214</v>
      </c>
      <c r="C11" s="17" t="n">
        <v>28134663</v>
      </c>
      <c r="D11" s="2" t="n">
        <f aca="false">IF(C11&gt;1,C11-B11,0)</f>
        <v>7449</v>
      </c>
      <c r="E11" s="18"/>
      <c r="F11" s="19"/>
      <c r="G11" s="19"/>
      <c r="H11" s="19" t="n">
        <v>7503</v>
      </c>
      <c r="I11" s="19"/>
    </row>
    <row r="12" customFormat="false" ht="13.2" hidden="false" customHeight="false" outlineLevel="0" collapsed="false">
      <c r="A12" s="15"/>
      <c r="B12" s="2" t="n">
        <f aca="false">C11</f>
        <v>28134663</v>
      </c>
      <c r="C12" s="17" t="n">
        <v>28142105</v>
      </c>
      <c r="D12" s="2" t="n">
        <f aca="false">IF(C12&gt;1,C12-B12,0)</f>
        <v>7442</v>
      </c>
      <c r="E12" s="18"/>
      <c r="F12" s="19"/>
      <c r="G12" s="19"/>
      <c r="H12" s="19" t="n">
        <v>7501</v>
      </c>
      <c r="I12" s="19"/>
    </row>
    <row r="13" customFormat="false" ht="13.2" hidden="false" customHeight="false" outlineLevel="0" collapsed="false">
      <c r="A13" s="15"/>
      <c r="B13" s="2" t="n">
        <f aca="false">C12</f>
        <v>28142105</v>
      </c>
      <c r="C13" s="17" t="n">
        <v>28149550</v>
      </c>
      <c r="D13" s="2" t="n">
        <f aca="false">IF(C13&gt;1,C13-B13,0)</f>
        <v>7445</v>
      </c>
      <c r="E13" s="18"/>
      <c r="F13" s="19"/>
      <c r="G13" s="19"/>
      <c r="H13" s="19" t="n">
        <v>7503</v>
      </c>
      <c r="I13" s="19"/>
    </row>
    <row r="14" customFormat="false" ht="13.2" hidden="false" customHeight="false" outlineLevel="0" collapsed="false">
      <c r="A14" s="15"/>
      <c r="B14" s="2" t="n">
        <f aca="false">C13</f>
        <v>28149550</v>
      </c>
      <c r="C14" s="17" t="n">
        <v>28157012</v>
      </c>
      <c r="D14" s="2" t="n">
        <f aca="false">IF(C14&gt;1,C14-B14,0)</f>
        <v>7462</v>
      </c>
      <c r="E14" s="18"/>
      <c r="F14" s="19"/>
      <c r="G14" s="19"/>
      <c r="H14" s="19" t="n">
        <v>7510</v>
      </c>
      <c r="I14" s="19"/>
    </row>
    <row r="15" customFormat="false" ht="13.2" hidden="false" customHeight="false" outlineLevel="0" collapsed="false">
      <c r="A15" s="15"/>
      <c r="B15" s="2" t="n">
        <f aca="false">C14</f>
        <v>28157012</v>
      </c>
      <c r="C15" s="17" t="n">
        <v>28164439</v>
      </c>
      <c r="D15" s="2" t="n">
        <f aca="false">IF(C15&gt;1,C15-B15,0)</f>
        <v>7427</v>
      </c>
      <c r="E15" s="18"/>
      <c r="F15" s="19"/>
      <c r="G15" s="19"/>
      <c r="H15" s="19" t="n">
        <v>7501</v>
      </c>
      <c r="I15" s="19"/>
    </row>
    <row r="16" customFormat="false" ht="13.2" hidden="false" customHeight="false" outlineLevel="0" collapsed="false">
      <c r="A16" s="15"/>
      <c r="B16" s="2" t="n">
        <f aca="false">C15</f>
        <v>28164439</v>
      </c>
      <c r="C16" s="17" t="n">
        <v>28171873</v>
      </c>
      <c r="D16" s="2" t="n">
        <f aca="false">IF(C16&gt;1,C16-B16,0)</f>
        <v>7434</v>
      </c>
      <c r="E16" s="18"/>
      <c r="F16" s="19"/>
      <c r="G16" s="19"/>
      <c r="H16" s="19" t="n">
        <v>7501</v>
      </c>
      <c r="I16" s="19"/>
    </row>
    <row r="17" customFormat="false" ht="13.2" hidden="false" customHeight="false" outlineLevel="0" collapsed="false">
      <c r="A17" s="15"/>
      <c r="B17" s="2" t="n">
        <f aca="false">C16</f>
        <v>28171873</v>
      </c>
      <c r="C17" s="17" t="n">
        <v>28179310</v>
      </c>
      <c r="D17" s="2" t="n">
        <f aca="false">IF(C17&gt;1,C17-B17,0)</f>
        <v>7437</v>
      </c>
      <c r="E17" s="18"/>
      <c r="F17" s="19"/>
      <c r="G17" s="19"/>
      <c r="H17" s="19" t="n">
        <v>7502</v>
      </c>
      <c r="I17" s="19"/>
    </row>
    <row r="18" customFormat="false" ht="13.2" hidden="false" customHeight="false" outlineLevel="0" collapsed="false">
      <c r="A18" s="15"/>
      <c r="B18" s="2" t="n">
        <f aca="false">C17</f>
        <v>28179310</v>
      </c>
      <c r="C18" s="17" t="n">
        <v>28186749</v>
      </c>
      <c r="D18" s="2" t="n">
        <f aca="false">IF(C18&gt;1,C18-B18,0)</f>
        <v>7439</v>
      </c>
      <c r="E18" s="18"/>
      <c r="F18" s="19"/>
      <c r="G18" s="19"/>
      <c r="H18" s="19" t="n">
        <v>7501</v>
      </c>
      <c r="I18" s="19"/>
    </row>
    <row r="19" customFormat="false" ht="13.2" hidden="false" customHeight="false" outlineLevel="0" collapsed="false">
      <c r="A19" s="15"/>
      <c r="B19" s="2" t="n">
        <f aca="false">C18</f>
        <v>28186749</v>
      </c>
      <c r="C19" s="17" t="n">
        <v>28194206</v>
      </c>
      <c r="D19" s="2" t="n">
        <f aca="false">IF(C19&gt;1,C19-B19,0)</f>
        <v>7457</v>
      </c>
      <c r="E19" s="18"/>
      <c r="F19" s="19"/>
      <c r="G19" s="19"/>
      <c r="H19" s="19" t="n">
        <v>7501</v>
      </c>
      <c r="I19" s="19"/>
    </row>
    <row r="20" customFormat="false" ht="13.2" hidden="false" customHeight="false" outlineLevel="0" collapsed="false">
      <c r="A20" s="15"/>
      <c r="B20" s="2" t="n">
        <f aca="false">C19</f>
        <v>28194206</v>
      </c>
      <c r="C20" s="17" t="n">
        <v>28201649</v>
      </c>
      <c r="D20" s="2" t="n">
        <f aca="false">IF(C20&gt;1,C20-B20,0)</f>
        <v>7443</v>
      </c>
      <c r="E20" s="18"/>
      <c r="F20" s="19"/>
      <c r="G20" s="19"/>
      <c r="H20" s="19" t="n">
        <v>7501</v>
      </c>
      <c r="I20" s="19"/>
    </row>
    <row r="21" customFormat="false" ht="13.2" hidden="false" customHeight="false" outlineLevel="0" collapsed="false">
      <c r="A21" s="15"/>
      <c r="B21" s="2" t="n">
        <f aca="false">C20</f>
        <v>28201649</v>
      </c>
      <c r="C21" s="17" t="n">
        <v>28209104</v>
      </c>
      <c r="D21" s="2" t="n">
        <f aca="false">IF(C21&gt;1,C21-B21,0)</f>
        <v>7455</v>
      </c>
      <c r="E21" s="18"/>
      <c r="F21" s="19"/>
      <c r="G21" s="19"/>
      <c r="H21" s="19" t="n">
        <v>7502</v>
      </c>
      <c r="I21" s="19"/>
    </row>
    <row r="22" customFormat="false" ht="13.2" hidden="false" customHeight="false" outlineLevel="0" collapsed="false">
      <c r="A22" s="15"/>
      <c r="B22" s="2" t="n">
        <f aca="false">C21</f>
        <v>28209104</v>
      </c>
      <c r="C22" s="17" t="n">
        <v>28216544</v>
      </c>
      <c r="D22" s="2" t="n">
        <f aca="false">IF(C22&gt;1,C22-B22,0)</f>
        <v>7440</v>
      </c>
      <c r="E22" s="18"/>
      <c r="F22" s="19"/>
      <c r="G22" s="19"/>
      <c r="H22" s="19" t="n">
        <v>7501</v>
      </c>
      <c r="I22" s="19"/>
    </row>
    <row r="23" customFormat="false" ht="13.2" hidden="false" customHeight="false" outlineLevel="0" collapsed="false">
      <c r="A23" s="15"/>
      <c r="B23" s="2" t="n">
        <f aca="false">C22</f>
        <v>28216544</v>
      </c>
      <c r="C23" s="17" t="n">
        <v>28223981</v>
      </c>
      <c r="D23" s="2" t="n">
        <f aca="false">IF(C23&gt;1,C23-B23,0)</f>
        <v>7437</v>
      </c>
      <c r="E23" s="18"/>
      <c r="F23" s="19"/>
      <c r="G23" s="19"/>
      <c r="H23" s="19" t="n">
        <v>7501</v>
      </c>
      <c r="I23" s="19"/>
    </row>
    <row r="24" customFormat="false" ht="13.2" hidden="false" customHeight="false" outlineLevel="0" collapsed="false">
      <c r="A24" s="15"/>
      <c r="B24" s="2" t="n">
        <f aca="false">C23</f>
        <v>28223981</v>
      </c>
      <c r="C24" s="17" t="n">
        <v>28231426</v>
      </c>
      <c r="D24" s="2" t="n">
        <f aca="false">IF(C24&gt;1,C24-B24,0)</f>
        <v>7445</v>
      </c>
      <c r="E24" s="18"/>
      <c r="F24" s="19"/>
      <c r="G24" s="19"/>
      <c r="H24" s="19" t="n">
        <v>7500</v>
      </c>
      <c r="I24" s="19"/>
    </row>
    <row r="25" customFormat="false" ht="13.2" hidden="false" customHeight="false" outlineLevel="0" collapsed="false">
      <c r="A25" s="15"/>
      <c r="B25" s="2" t="n">
        <f aca="false">C24</f>
        <v>28231426</v>
      </c>
      <c r="C25" s="17" t="n">
        <v>28238870</v>
      </c>
      <c r="D25" s="2" t="n">
        <f aca="false">IF(C25&gt;1,C25-B25,0)</f>
        <v>7444</v>
      </c>
      <c r="E25" s="18"/>
      <c r="F25" s="19"/>
      <c r="G25" s="19"/>
      <c r="H25" s="19" t="n">
        <v>7502</v>
      </c>
      <c r="I25" s="19"/>
    </row>
    <row r="26" customFormat="false" ht="13.2" hidden="false" customHeight="false" outlineLevel="0" collapsed="false">
      <c r="A26" s="15"/>
      <c r="B26" s="2" t="n">
        <f aca="false">C25</f>
        <v>28238870</v>
      </c>
      <c r="C26" s="17" t="n">
        <v>28261213</v>
      </c>
      <c r="D26" s="2" t="n">
        <f aca="false">IF(C26&gt;1,C26-B26,0)</f>
        <v>22343</v>
      </c>
      <c r="E26" s="18"/>
      <c r="F26" s="19"/>
      <c r="G26" s="19"/>
      <c r="H26" s="19" t="n">
        <f aca="false">7502+7500+7502</f>
        <v>22504</v>
      </c>
      <c r="I26" s="19"/>
    </row>
    <row r="27" customFormat="false" ht="13.2" hidden="false" customHeight="false" outlineLevel="0" collapsed="false">
      <c r="A27" s="15"/>
      <c r="B27" s="2" t="n">
        <f aca="false">C26</f>
        <v>28261213</v>
      </c>
      <c r="C27" s="17" t="n">
        <v>28276075</v>
      </c>
      <c r="D27" s="2" t="n">
        <f aca="false">IF(C27&gt;1,C27-B27,0)</f>
        <v>14862</v>
      </c>
      <c r="E27" s="18"/>
      <c r="F27" s="19"/>
      <c r="G27" s="19"/>
      <c r="H27" s="19" t="n">
        <f aca="false">7501+7502</f>
        <v>15003</v>
      </c>
      <c r="I27" s="19"/>
    </row>
    <row r="28" customFormat="false" ht="13.2" hidden="false" customHeight="false" outlineLevel="0" collapsed="false">
      <c r="A28" s="15"/>
      <c r="B28" s="2" t="n">
        <f aca="false">C27</f>
        <v>28276075</v>
      </c>
      <c r="C28" s="17" t="n">
        <v>28283755</v>
      </c>
      <c r="D28" s="2" t="n">
        <f aca="false">IF(C28&gt;1,C28-B28,0)</f>
        <v>7680</v>
      </c>
      <c r="E28" s="18"/>
      <c r="F28" s="19"/>
      <c r="G28" s="19" t="n">
        <v>7715</v>
      </c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28283755</v>
      </c>
      <c r="C29" s="17" t="n">
        <v>28291203</v>
      </c>
      <c r="D29" s="2" t="n">
        <f aca="false">IF(C29&gt;1,C29-B29,0)</f>
        <v>7448</v>
      </c>
      <c r="E29" s="18"/>
      <c r="F29" s="19"/>
      <c r="G29" s="19"/>
      <c r="H29" s="19" t="n">
        <v>7502</v>
      </c>
      <c r="I29" s="19"/>
    </row>
    <row r="30" customFormat="false" ht="13.2" hidden="false" customHeight="false" outlineLevel="0" collapsed="false">
      <c r="A30" s="15"/>
      <c r="B30" s="2" t="n">
        <f aca="false">C29</f>
        <v>28291203</v>
      </c>
      <c r="C30" s="17" t="n">
        <v>28298971</v>
      </c>
      <c r="D30" s="2" t="n">
        <f aca="false">IF(C30&gt;1,C30-B30,0)</f>
        <v>7768</v>
      </c>
      <c r="E30" s="18"/>
      <c r="F30" s="19"/>
      <c r="G30" s="19" t="n">
        <v>7812</v>
      </c>
      <c r="H30" s="19"/>
      <c r="I30" s="19"/>
    </row>
    <row r="31" customFormat="false" ht="13.2" hidden="false" customHeight="false" outlineLevel="0" collapsed="false">
      <c r="A31" s="15"/>
      <c r="B31" s="2" t="n">
        <f aca="false">C30</f>
        <v>28298971</v>
      </c>
      <c r="C31" s="17" t="n">
        <v>28306384</v>
      </c>
      <c r="D31" s="2" t="n">
        <f aca="false">IF(C31&gt;1,C31-B31,0)</f>
        <v>7413</v>
      </c>
      <c r="E31" s="18"/>
      <c r="F31" s="19"/>
      <c r="G31" s="19"/>
      <c r="H31" s="19" t="n">
        <v>7501</v>
      </c>
      <c r="I31" s="19"/>
    </row>
    <row r="32" customFormat="false" ht="13.2" hidden="false" customHeight="false" outlineLevel="0" collapsed="false">
      <c r="A32" s="15"/>
      <c r="B32" s="2" t="n">
        <f aca="false">C31</f>
        <v>28306384</v>
      </c>
      <c r="C32" s="17" t="n">
        <v>28313827</v>
      </c>
      <c r="D32" s="2" t="n">
        <f aca="false">IF(C32&gt;1,C32-B32,0)</f>
        <v>7443</v>
      </c>
      <c r="E32" s="18"/>
      <c r="F32" s="19"/>
      <c r="G32" s="19"/>
      <c r="H32" s="19" t="n">
        <v>7501</v>
      </c>
      <c r="I32" s="19"/>
    </row>
    <row r="33" customFormat="false" ht="13.2" hidden="false" customHeight="false" outlineLevel="0" collapsed="false">
      <c r="A33" s="15"/>
      <c r="B33" s="2" t="n">
        <f aca="false">C32</f>
        <v>28313827</v>
      </c>
      <c r="C33" s="17" t="n">
        <v>28321253</v>
      </c>
      <c r="D33" s="2" t="n">
        <f aca="false">IF(C33&gt;1,C33-B33,0)</f>
        <v>7426</v>
      </c>
      <c r="E33" s="18"/>
      <c r="F33" s="19"/>
      <c r="G33" s="19"/>
      <c r="H33" s="19" t="n">
        <v>7501</v>
      </c>
      <c r="I33" s="19"/>
    </row>
    <row r="34" customFormat="false" ht="13.2" hidden="false" customHeight="false" outlineLevel="0" collapsed="false">
      <c r="A34" s="15"/>
      <c r="B34" s="2" t="n">
        <f aca="false">C33</f>
        <v>28321253</v>
      </c>
      <c r="C34" s="17" t="n">
        <v>28328704</v>
      </c>
      <c r="D34" s="2" t="n">
        <f aca="false">IF(C34&gt;1,C34-B34,0)</f>
        <v>7451</v>
      </c>
      <c r="E34" s="18"/>
      <c r="F34" s="19"/>
      <c r="G34" s="19"/>
      <c r="H34" s="19" t="n">
        <v>7501</v>
      </c>
      <c r="I34" s="19"/>
    </row>
    <row r="35" customFormat="false" ht="13.2" hidden="false" customHeight="false" outlineLevel="0" collapsed="false">
      <c r="A35" s="15"/>
      <c r="B35" s="2" t="n">
        <f aca="false">C34</f>
        <v>28328704</v>
      </c>
      <c r="C35" s="17" t="n">
        <v>28336300</v>
      </c>
      <c r="D35" s="2" t="n">
        <f aca="false">IF(C35&gt;1,C35-B35,0)</f>
        <v>7596</v>
      </c>
      <c r="E35" s="18"/>
      <c r="F35" s="19"/>
      <c r="G35" s="19" t="n">
        <v>7618</v>
      </c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28336300</v>
      </c>
      <c r="C36" s="17" t="n">
        <v>28343749</v>
      </c>
      <c r="D36" s="2" t="n">
        <f aca="false">IF(C36&gt;1,C36-B36,0)</f>
        <v>7449</v>
      </c>
      <c r="E36" s="18"/>
      <c r="F36" s="19"/>
      <c r="G36" s="19"/>
      <c r="H36" s="19" t="n">
        <v>7501</v>
      </c>
      <c r="I36" s="19"/>
    </row>
    <row r="37" customFormat="false" ht="13.2" hidden="false" customHeight="false" outlineLevel="0" collapsed="false">
      <c r="A37" s="15"/>
      <c r="B37" s="2" t="n">
        <f aca="false">C36</f>
        <v>28343749</v>
      </c>
      <c r="C37" s="17" t="n">
        <v>28351200</v>
      </c>
      <c r="D37" s="2" t="n">
        <f aca="false">IF(C37&gt;1,C37-B37,0)</f>
        <v>7451</v>
      </c>
      <c r="E37" s="18"/>
      <c r="F37" s="19"/>
      <c r="G37" s="19"/>
      <c r="H37" s="19" t="n">
        <v>7501</v>
      </c>
      <c r="I37" s="19"/>
    </row>
    <row r="38" customFormat="false" ht="13.2" hidden="false" customHeight="false" outlineLevel="0" collapsed="false">
      <c r="A38" s="15"/>
      <c r="B38" s="2" t="n">
        <f aca="false">C37</f>
        <v>28351200</v>
      </c>
      <c r="C38" s="17" t="n">
        <v>28358636</v>
      </c>
      <c r="D38" s="2" t="n">
        <f aca="false">IF(C38&gt;1,C38-B38,0)</f>
        <v>7436</v>
      </c>
      <c r="E38" s="18"/>
      <c r="F38" s="19"/>
      <c r="G38" s="19"/>
      <c r="H38" s="19" t="n">
        <v>7501</v>
      </c>
      <c r="I38" s="19"/>
    </row>
    <row r="39" customFormat="false" ht="13.2" hidden="false" customHeight="false" outlineLevel="0" collapsed="false">
      <c r="A39" s="15"/>
      <c r="B39" s="2" t="n">
        <f aca="false">C38</f>
        <v>28358636</v>
      </c>
      <c r="C39" s="17" t="n">
        <v>28366191</v>
      </c>
      <c r="D39" s="2" t="n">
        <f aca="false">IF(C39&gt;1,C39-B39,0)</f>
        <v>7555</v>
      </c>
      <c r="E39" s="18"/>
      <c r="F39" s="19"/>
      <c r="G39" s="19" t="n">
        <v>7601</v>
      </c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28366191</v>
      </c>
      <c r="C40" s="17" t="n">
        <v>28373776</v>
      </c>
      <c r="D40" s="2" t="n">
        <f aca="false">IF(C40&gt;1,C40-B40,0)</f>
        <v>7585</v>
      </c>
      <c r="E40" s="18"/>
      <c r="F40" s="19"/>
      <c r="G40" s="19" t="n">
        <v>7601</v>
      </c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28373776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C30</f>
        <v>28298971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C30</f>
        <v>28298971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0" t="n">
        <f aca="false">C58</f>
        <v>0</v>
      </c>
      <c r="C59" s="21"/>
      <c r="D59" s="20" t="n">
        <f aca="false">IF(C59&gt;1,C59-B59,0)</f>
        <v>0</v>
      </c>
      <c r="E59" s="22"/>
      <c r="F59" s="23"/>
      <c r="G59" s="23"/>
      <c r="H59" s="23"/>
      <c r="I59" s="23"/>
    </row>
    <row r="60" customFormat="false" ht="13.2" hidden="false" customHeight="false" outlineLevel="0" collapsed="false">
      <c r="D60" s="2" t="n">
        <f aca="false">SUM(D4:D59)</f>
        <v>299463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61649</v>
      </c>
      <c r="H60" s="2" t="n">
        <f aca="false">SUM(H4:H59)</f>
        <v>240051</v>
      </c>
    </row>
    <row r="62" customFormat="false" ht="15.6" hidden="false" customHeight="true" outlineLevel="0" collapsed="false">
      <c r="D62" s="24" t="s">
        <v>9</v>
      </c>
      <c r="E62" s="25" t="n">
        <v>0</v>
      </c>
    </row>
    <row r="63" customFormat="false" ht="15.6" hidden="false" customHeight="true" outlineLevel="0" collapsed="false">
      <c r="D63" s="24" t="s">
        <v>10</v>
      </c>
      <c r="E63" s="25" t="n">
        <f aca="false">120000+150000+240000+90000+165000+120000</f>
        <v>885000</v>
      </c>
      <c r="F63" s="26"/>
    </row>
    <row r="64" customFormat="false" ht="15.6" hidden="false" customHeight="true" outlineLevel="0" collapsed="false">
      <c r="D64" s="27" t="s">
        <v>11</v>
      </c>
      <c r="E64" s="28" t="n">
        <f aca="false">E60+F60+G60+H60</f>
        <v>301700</v>
      </c>
    </row>
    <row r="65" customFormat="false" ht="15.6" hidden="false" customHeight="true" outlineLevel="0" collapsed="false">
      <c r="D65" s="27" t="s">
        <v>12</v>
      </c>
      <c r="E65" s="29" t="n">
        <f aca="false">E62+E63-E64</f>
        <v>583300</v>
      </c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3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#1'!C59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7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31"/>
      <c r="B58" s="20" t="n">
        <f aca="false">C57</f>
        <v>0</v>
      </c>
      <c r="C58" s="21"/>
      <c r="D58" s="20" t="n">
        <f aca="false">IF(C58&gt;1,C58-B58,0)</f>
        <v>0</v>
      </c>
      <c r="E58" s="22"/>
      <c r="F58" s="23"/>
      <c r="G58" s="23"/>
      <c r="H58" s="23"/>
      <c r="I58" s="23"/>
    </row>
    <row r="59" customFormat="false" ht="13.2" hidden="false" customHeight="false" outlineLevel="0" collapsed="false">
      <c r="D59" s="2" t="n">
        <f aca="false">SUM(D3:D58)</f>
        <v>0</v>
      </c>
      <c r="E59" s="2" t="n">
        <f aca="false">SUM(E4:E58)</f>
        <v>0</v>
      </c>
      <c r="F59" s="2" t="n">
        <f aca="false">SUM(F4:F58)</f>
        <v>0</v>
      </c>
      <c r="G59" s="2" t="n">
        <f aca="false">SUM(G4:G58)</f>
        <v>0</v>
      </c>
      <c r="H59" s="2" t="n">
        <f aca="false">SUM(H4:H58)</f>
        <v>0</v>
      </c>
    </row>
    <row r="61" customFormat="false" ht="15.6" hidden="false" customHeight="true" outlineLevel="0" collapsed="false">
      <c r="D61" s="24" t="s">
        <v>14</v>
      </c>
      <c r="E61" s="29" t="n">
        <f aca="false">'GELP OIL DELIVERY SHEET #1'!E65</f>
        <v>583300</v>
      </c>
    </row>
    <row r="62" customFormat="false" ht="15.6" hidden="false" customHeight="true" outlineLevel="0" collapsed="false">
      <c r="D62" s="24" t="s">
        <v>15</v>
      </c>
      <c r="E62" s="25" t="n">
        <v>0</v>
      </c>
      <c r="F62" s="26" t="s">
        <v>16</v>
      </c>
    </row>
    <row r="63" customFormat="false" ht="15.6" hidden="false" customHeight="true" outlineLevel="0" collapsed="false">
      <c r="D63" s="27" t="s">
        <v>11</v>
      </c>
      <c r="E63" s="28" t="n">
        <f aca="false">E59+F59+G59+H59</f>
        <v>0</v>
      </c>
    </row>
    <row r="64" customFormat="false" ht="15.6" hidden="false" customHeight="true" outlineLevel="0" collapsed="false">
      <c r="D64" s="27" t="s">
        <v>12</v>
      </c>
      <c r="E64" s="29" t="n">
        <f aca="false">E61+E62-E63</f>
        <v>583300</v>
      </c>
      <c r="F64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#2'!C58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C54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0" t="n">
        <f aca="false">C58</f>
        <v>0</v>
      </c>
      <c r="C59" s="21"/>
      <c r="D59" s="20" t="n">
        <f aca="false">IF(C59&gt;1,C59-B59,0)</f>
        <v>0</v>
      </c>
      <c r="E59" s="22"/>
      <c r="F59" s="23"/>
      <c r="G59" s="23"/>
      <c r="H59" s="23"/>
      <c r="I59" s="23"/>
    </row>
    <row r="60" customFormat="false" ht="13.2" hidden="false" customHeight="false" outlineLevel="0" collapsed="false">
      <c r="D60" s="2" t="n">
        <f aca="false">SUM(D3:D59)</f>
        <v>0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0</v>
      </c>
      <c r="H60" s="2" t="n">
        <f aca="false">SUM(H4:H59)</f>
        <v>0</v>
      </c>
    </row>
    <row r="62" customFormat="false" ht="15.6" hidden="false" customHeight="true" outlineLevel="0" collapsed="false">
      <c r="D62" s="24" t="s">
        <v>14</v>
      </c>
      <c r="E62" s="29" t="n">
        <f aca="false">'GELP OIL DELIVERY SHEET #2'!E64</f>
        <v>583300</v>
      </c>
    </row>
    <row r="63" customFormat="false" ht="15.6" hidden="false" customHeight="true" outlineLevel="0" collapsed="false">
      <c r="D63" s="24" t="s">
        <v>15</v>
      </c>
      <c r="E63" s="25" t="n">
        <v>0</v>
      </c>
      <c r="F63" s="26" t="s">
        <v>17</v>
      </c>
    </row>
    <row r="64" customFormat="false" ht="15.6" hidden="false" customHeight="true" outlineLevel="0" collapsed="false">
      <c r="D64" s="27" t="s">
        <v>11</v>
      </c>
      <c r="E64" s="28" t="n">
        <f aca="false">E60+F60+G60+H60</f>
        <v>0</v>
      </c>
    </row>
    <row r="65" customFormat="false" ht="15.6" hidden="false" customHeight="true" outlineLevel="0" collapsed="false">
      <c r="D65" s="27" t="s">
        <v>12</v>
      </c>
      <c r="E65" s="29" t="n">
        <f aca="false">E62+E63-E64</f>
        <v>583300</v>
      </c>
      <c r="F65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8.875" defaultRowHeight="25.2" customHeight="true" zeroHeight="false" outlineLevelRow="0" outlineLevelCol="0"/>
  <cols>
    <col collapsed="false" customWidth="true" hidden="false" outlineLevel="0" max="1" min="1" style="32" width="5.99"/>
    <col collapsed="false" customWidth="true" hidden="false" outlineLevel="0" max="2" min="2" style="32" width="33.66"/>
    <col collapsed="false" customWidth="true" hidden="false" outlineLevel="0" max="7" min="3" style="32" width="15.1"/>
    <col collapsed="false" customWidth="false" hidden="false" outlineLevel="0" max="257" min="8" style="32" width="8.87"/>
  </cols>
  <sheetData>
    <row r="1" customFormat="false" ht="25.2" hidden="false" customHeight="true" outlineLevel="0" collapsed="false">
      <c r="A1" s="33"/>
      <c r="B1" s="34" t="n">
        <v>36526</v>
      </c>
      <c r="C1" s="35" t="s">
        <v>18</v>
      </c>
      <c r="D1" s="36"/>
      <c r="E1" s="36"/>
      <c r="F1" s="36"/>
      <c r="G1" s="36"/>
    </row>
    <row r="2" customFormat="false" ht="18" hidden="false" customHeight="true" outlineLevel="0" collapsed="false">
      <c r="A2" s="33"/>
      <c r="B2" s="33"/>
      <c r="C2" s="33"/>
      <c r="D2" s="33"/>
      <c r="E2" s="33"/>
      <c r="F2" s="33"/>
      <c r="G2" s="33"/>
    </row>
    <row r="3" customFormat="false" ht="18" hidden="false" customHeight="true" outlineLevel="0" collapsed="false">
      <c r="A3" s="33"/>
      <c r="B3" s="33"/>
      <c r="C3" s="33"/>
      <c r="D3" s="33"/>
      <c r="E3" s="33"/>
      <c r="F3" s="33"/>
      <c r="G3" s="33"/>
    </row>
    <row r="4" customFormat="false" ht="52.8" hidden="false" customHeight="true" outlineLevel="0" collapsed="false">
      <c r="A4" s="33"/>
      <c r="B4" s="37" t="s">
        <v>19</v>
      </c>
      <c r="C4" s="38" t="s">
        <v>20</v>
      </c>
      <c r="D4" s="39"/>
      <c r="E4" s="38" t="s">
        <v>21</v>
      </c>
      <c r="F4" s="38" t="s">
        <v>22</v>
      </c>
      <c r="G4" s="40" t="s">
        <v>23</v>
      </c>
    </row>
    <row r="5" customFormat="false" ht="15.6" hidden="false" customHeight="true" outlineLevel="0" collapsed="false">
      <c r="A5" s="33"/>
      <c r="B5" s="41" t="s">
        <v>24</v>
      </c>
      <c r="C5" s="42"/>
      <c r="D5" s="43"/>
      <c r="E5" s="44" t="n">
        <v>165000</v>
      </c>
      <c r="F5" s="44" t="n">
        <v>120000</v>
      </c>
      <c r="G5" s="45" t="n">
        <f aca="false">150000+240000+90000+120000</f>
        <v>600000</v>
      </c>
    </row>
    <row r="6" customFormat="false" ht="6.6" hidden="false" customHeight="true" outlineLevel="0" collapsed="false">
      <c r="A6" s="33"/>
      <c r="B6" s="46"/>
      <c r="C6" s="47"/>
      <c r="D6" s="48"/>
      <c r="E6" s="47"/>
      <c r="F6" s="47"/>
      <c r="G6" s="49"/>
    </row>
    <row r="7" customFormat="false" ht="15.6" hidden="false" customHeight="true" outlineLevel="0" collapsed="false">
      <c r="A7" s="33"/>
      <c r="B7" s="41" t="s">
        <v>25</v>
      </c>
      <c r="C7" s="42" t="n">
        <f aca="false">'GELP OIL DELIVERY SHEET #1'!D60+'GELP OIL DELIVERY SHEET #2'!D59+'GELP OIL DELIVERY SHEET #3'!D60</f>
        <v>299463</v>
      </c>
      <c r="D7" s="43"/>
      <c r="E7" s="50" t="n">
        <f aca="false">'GELP OIL DELIVERY SHEET #1'!F60+'GELP OIL DELIVERY SHEET #2'!F59+'GELP OIL DELIVERY SHEET #3'!F60</f>
        <v>0</v>
      </c>
      <c r="F7" s="50" t="n">
        <f aca="false">'GELP OIL DELIVERY SHEET #1'!G60+'GELP OIL DELIVERY SHEET #2'!G59+'GELP OIL DELIVERY SHEET #3'!G60</f>
        <v>61649</v>
      </c>
      <c r="G7" s="51" t="n">
        <f aca="false">'GELP OIL DELIVERY SHEET #1'!H60+'GELP OIL DELIVERY SHEET #2'!H59+'GELP OIL DELIVERY SHEET #3'!H60</f>
        <v>240051</v>
      </c>
    </row>
    <row r="8" customFormat="false" ht="18" hidden="false" customHeight="true" outlineLevel="0" collapsed="false">
      <c r="A8" s="33"/>
      <c r="B8" s="52" t="s">
        <v>26</v>
      </c>
      <c r="C8" s="53" t="n">
        <f aca="false">(E5+F5+G5)-C7</f>
        <v>585537</v>
      </c>
      <c r="D8" s="54" t="n">
        <v>0</v>
      </c>
      <c r="E8" s="55" t="n">
        <f aca="false">E5-E7</f>
        <v>165000</v>
      </c>
      <c r="F8" s="55" t="n">
        <f aca="false">F5-F7</f>
        <v>58351</v>
      </c>
      <c r="G8" s="56" t="n">
        <f aca="false">G5-G7</f>
        <v>359949</v>
      </c>
    </row>
    <row r="9" customFormat="false" ht="18" hidden="false" customHeight="true" outlineLevel="0" collapsed="false">
      <c r="A9" s="33"/>
      <c r="B9" s="57"/>
      <c r="C9" s="58" t="n">
        <f aca="false">C7+C8</f>
        <v>885000</v>
      </c>
      <c r="D9" s="59" t="n">
        <f aca="false">D7+D8</f>
        <v>0</v>
      </c>
      <c r="E9" s="60" t="n">
        <f aca="false">E7+E8</f>
        <v>165000</v>
      </c>
      <c r="F9" s="60" t="n">
        <f aca="false">F7+F8</f>
        <v>120000</v>
      </c>
      <c r="G9" s="61" t="n">
        <f aca="false">G7+G8</f>
        <v>600000</v>
      </c>
    </row>
    <row r="10" customFormat="false" ht="18" hidden="false" customHeight="true" outlineLevel="0" collapsed="false">
      <c r="A10" s="33"/>
      <c r="B10" s="57"/>
      <c r="C10" s="58" t="n">
        <f aca="false">C7</f>
        <v>299463</v>
      </c>
      <c r="D10" s="59"/>
      <c r="E10" s="59" t="n">
        <f aca="false">D7+E7+F7+G7</f>
        <v>301700</v>
      </c>
      <c r="F10" s="59"/>
      <c r="G10" s="62"/>
    </row>
    <row r="11" customFormat="false" ht="18" hidden="false" customHeight="true" outlineLevel="0" collapsed="false">
      <c r="A11" s="33"/>
      <c r="B11" s="63"/>
      <c r="C11" s="64"/>
      <c r="D11" s="64"/>
      <c r="E11" s="64"/>
      <c r="F11" s="64"/>
      <c r="G11" s="64"/>
    </row>
    <row r="12" customFormat="false" ht="15" hidden="false" customHeight="true" outlineLevel="0" collapsed="false">
      <c r="A12" s="33"/>
      <c r="B12" s="65" t="s">
        <v>27</v>
      </c>
      <c r="C12" s="66" t="n">
        <v>0</v>
      </c>
      <c r="D12" s="67" t="s">
        <v>28</v>
      </c>
      <c r="E12" s="67"/>
      <c r="F12" s="64"/>
      <c r="G12" s="64"/>
    </row>
    <row r="13" customFormat="false" ht="19.2" hidden="false" customHeight="true" outlineLevel="0" collapsed="false">
      <c r="A13" s="33"/>
      <c r="B13" s="68" t="s">
        <v>27</v>
      </c>
      <c r="C13" s="69" t="n">
        <v>0</v>
      </c>
      <c r="D13" s="70" t="s">
        <v>29</v>
      </c>
      <c r="E13" s="70"/>
      <c r="F13" s="64"/>
      <c r="G13" s="64"/>
    </row>
    <row r="14" customFormat="false" ht="25.2" hidden="false" customHeight="true" outlineLevel="0" collapsed="false">
      <c r="A14" s="33"/>
      <c r="B14" s="71" t="s">
        <v>30</v>
      </c>
      <c r="C14" s="72" t="n">
        <f aca="false">C7</f>
        <v>299463</v>
      </c>
      <c r="D14" s="73"/>
      <c r="E14" s="73"/>
      <c r="F14" s="73"/>
      <c r="G14" s="73"/>
    </row>
    <row r="15" customFormat="false" ht="25.2" hidden="false" customHeight="true" outlineLevel="0" collapsed="false">
      <c r="A15" s="33"/>
      <c r="B15" s="74" t="s">
        <v>31</v>
      </c>
      <c r="C15" s="75" t="n">
        <f aca="false">D7+E7+F7+G7</f>
        <v>301700</v>
      </c>
      <c r="D15" s="76"/>
      <c r="E15" s="73"/>
      <c r="F15" s="73"/>
      <c r="G15" s="73"/>
    </row>
    <row r="16" customFormat="false" ht="25.2" hidden="false" customHeight="true" outlineLevel="0" collapsed="false">
      <c r="A16" s="33"/>
      <c r="B16" s="74" t="s">
        <v>32</v>
      </c>
      <c r="C16" s="77" t="n">
        <f aca="false">C14-C15</f>
        <v>-2237</v>
      </c>
      <c r="D16" s="78" t="n">
        <f aca="false">1-C14/C15</f>
        <v>0.007</v>
      </c>
      <c r="E16" s="73"/>
      <c r="F16" s="73"/>
      <c r="G16" s="73"/>
    </row>
    <row r="17" customFormat="false" ht="25.2" hidden="false" customHeight="true" outlineLevel="0" collapsed="false">
      <c r="A17" s="33"/>
      <c r="B17" s="33"/>
      <c r="C17" s="73"/>
      <c r="D17" s="73"/>
      <c r="E17" s="73"/>
      <c r="F17" s="73"/>
      <c r="G17" s="73"/>
    </row>
    <row r="18" customFormat="false" ht="25.2" hidden="false" customHeight="true" outlineLevel="0" collapsed="false">
      <c r="A18" s="33"/>
      <c r="B18" s="33"/>
      <c r="C18" s="33"/>
      <c r="D18" s="33"/>
      <c r="E18" s="33"/>
      <c r="F18" s="33"/>
      <c r="G18" s="33"/>
    </row>
    <row r="19" customFormat="false" ht="25.2" hidden="false" customHeight="true" outlineLevel="0" collapsed="false">
      <c r="A19" s="79" t="s">
        <v>33</v>
      </c>
      <c r="B19" s="80" t="s">
        <v>34</v>
      </c>
      <c r="C19" s="81"/>
      <c r="D19" s="82" t="s">
        <v>35</v>
      </c>
      <c r="E19" s="82"/>
      <c r="F19" s="82"/>
      <c r="G19" s="33"/>
    </row>
    <row r="20" customFormat="false" ht="25.2" hidden="false" customHeight="true" outlineLevel="0" collapsed="false">
      <c r="A20" s="83"/>
      <c r="B20" s="84" t="s">
        <v>36</v>
      </c>
      <c r="C20" s="85"/>
      <c r="D20" s="86"/>
      <c r="E20" s="87" t="s">
        <v>37</v>
      </c>
      <c r="F20" s="88" t="n">
        <f aca="false">E10</f>
        <v>301700</v>
      </c>
      <c r="G20" s="33"/>
    </row>
    <row r="21" customFormat="false" ht="25.2" hidden="false" customHeight="true" outlineLevel="0" collapsed="false">
      <c r="A21" s="83"/>
      <c r="B21" s="89" t="s">
        <v>38</v>
      </c>
      <c r="C21" s="85"/>
      <c r="D21" s="86"/>
      <c r="E21" s="90" t="s">
        <v>39</v>
      </c>
      <c r="F21" s="91" t="n">
        <v>0</v>
      </c>
      <c r="G21" s="33"/>
    </row>
    <row r="22" customFormat="false" ht="25.2" hidden="false" customHeight="true" outlineLevel="0" collapsed="false">
      <c r="A22" s="92"/>
      <c r="B22" s="93"/>
      <c r="C22" s="94"/>
      <c r="D22" s="95"/>
      <c r="E22" s="96" t="s">
        <v>40</v>
      </c>
      <c r="F22" s="97" t="n">
        <f aca="false">F20*F21</f>
        <v>0</v>
      </c>
      <c r="G22" s="33"/>
    </row>
    <row r="23" customFormat="false" ht="25.2" hidden="false" customHeight="true" outlineLevel="0" collapsed="false">
      <c r="A23" s="33"/>
      <c r="B23" s="33"/>
      <c r="C23" s="33"/>
      <c r="D23" s="33"/>
      <c r="E23" s="33"/>
      <c r="F23" s="33"/>
      <c r="G23" s="33"/>
    </row>
    <row r="24" customFormat="false" ht="25.2" hidden="false" customHeight="true" outlineLevel="0" collapsed="false">
      <c r="A24" s="33"/>
      <c r="B24" s="33"/>
      <c r="C24" s="33"/>
      <c r="D24" s="33"/>
      <c r="E24" s="33"/>
      <c r="F24" s="33"/>
      <c r="G24" s="33"/>
    </row>
  </sheetData>
  <mergeCells count="4">
    <mergeCell ref="E10:F10"/>
    <mergeCell ref="D12:E12"/>
    <mergeCell ref="D13:E13"/>
    <mergeCell ref="D19:F19"/>
  </mergeCells>
  <printOptions headings="false" gridLines="false" gridLinesSet="true" horizontalCentered="false" verticalCentered="false"/>
  <pageMargins left="0.747916666666667" right="0.747916666666667" top="0.809722222222222" bottom="0.984027777777778" header="0.3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1998-03-23T13:25:25Z</dcterms:created>
  <dc:creator>System Service</dc:creator>
  <dc:description/>
  <dc:language>en-US</dc:language>
  <cp:lastModifiedBy>System Service</cp:lastModifiedBy>
  <cp:lastPrinted>1999-04-06T10:47:45Z</cp:lastPrinted>
  <cp:revision>0</cp:revision>
  <dc:subject/>
  <dc:title/>
</cp:coreProperties>
</file>