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101" sheetId="2" state="visible" r:id="rId4"/>
    <sheet name="1102" sheetId="3" state="visible" r:id="rId5"/>
    <sheet name="1105" sheetId="4" state="visible" r:id="rId6"/>
    <sheet name="1106" sheetId="5" state="visible" r:id="rId7"/>
    <sheet name="1107" sheetId="6" state="visible" r:id="rId8"/>
    <sheet name="1108" sheetId="7" state="visible" r:id="rId9"/>
    <sheet name="1112" sheetId="8" state="visible" r:id="rId10"/>
    <sheet name="1113" sheetId="9" state="visible" r:id="rId11"/>
    <sheet name="1114" sheetId="10" state="visible" r:id="rId12"/>
    <sheet name="1115" sheetId="11" state="visible" r:id="rId13"/>
    <sheet name="1116" sheetId="12" state="visible" r:id="rId14"/>
    <sheet name="1119" sheetId="13" state="visible" r:id="rId15"/>
    <sheet name="1120" sheetId="14" state="visible" r:id="rId16"/>
    <sheet name="1121" sheetId="15" state="visible" r:id="rId17"/>
    <sheet name="1123" sheetId="16" state="visible" r:id="rId18"/>
    <sheet name="1126" sheetId="17" state="visible" r:id="rId19"/>
    <sheet name="1127" sheetId="18" state="visible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function="false" hidden="false" localSheetId="10" name="_xlnm.Print_Area" vbProcedure="false">'1115'!$A$1:$O$43</definedName>
    <definedName function="false" hidden="false" localSheetId="14" name="_xlnm.Print_Area" vbProcedure="false">'1121'!$A$1:$O$43</definedName>
    <definedName function="false" hidden="false" localSheetId="0" name="_xlnm.Print_Area" vbProcedure="false">Template!$A$1:$O$43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0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Wire of 11/27 not recorded  in PF stmt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18</xdr:row>
                <xdr:rowOff>7</xdr:rowOff>
              </xdr:from>
              <xdr:to>
                <xdr:col>3</xdr:col>
                <xdr:colOff>41</xdr:colOff>
                <xdr:row>22</xdr:row>
                <xdr:rowOff>13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14</xdr:row>
                <xdr:rowOff>7</xdr:rowOff>
              </xdr:from>
              <xdr:to>
                <xdr:col>11</xdr:col>
                <xdr:colOff>88</xdr:colOff>
                <xdr:row>18</xdr:row>
                <xdr:rowOff>13</xdr:rowOff>
              </xdr:to>
            </anchor>
          </commentPr>
        </mc:Choice>
        <mc:Fallback/>
      </mc:AlternateContent>
    </comment>
    <comment ref="H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16</xdr:row>
                <xdr:rowOff>7</xdr:rowOff>
              </xdr:from>
              <xdr:to>
                <xdr:col>11</xdr:col>
                <xdr:colOff>86</xdr:colOff>
                <xdr:row>20</xdr:row>
                <xdr:rowOff>13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18</xdr:row>
                <xdr:rowOff>7</xdr:rowOff>
              </xdr:from>
              <xdr:to>
                <xdr:col>11</xdr:col>
                <xdr:colOff>88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10</xdr:row>
                <xdr:rowOff>16</xdr:rowOff>
              </xdr:from>
              <xdr:to>
                <xdr:col>7</xdr:col>
                <xdr:colOff>115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20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14</xdr:row>
                <xdr:rowOff>16</xdr:rowOff>
              </xdr:from>
              <xdr:to>
                <xdr:col>7</xdr:col>
                <xdr:colOff>115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L20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Incl. $30MM to settle LOC.  $12MM not rec.  To be offset with expits done today.   Rec net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18</xdr:row>
                <xdr:rowOff>7</xdr:rowOff>
              </xdr:from>
              <xdr:to>
                <xdr:col>14</xdr:col>
                <xdr:colOff>21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<sst xmlns="http://schemas.openxmlformats.org/spreadsheetml/2006/main" count="923" uniqueCount="67">
  <si>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</si>
  <si>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</si>
  <si>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</si>
  <si>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</si>
  <si>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</si>
  <si>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</si>
  <si>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</si>
  <si>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</si>
  <si>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</si>
  <si>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</si>
  <si>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</si>
  <si>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</si>
  <si>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</si>
  <si>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</si>
  <si>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</si>
  <si>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</si>
  <si>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</si>
  <si>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</si>
  <si>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</si>
  <si>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</si>
  <si>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</si>
  <si>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</si>
  <si>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</si>
  <si>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</si>
  <si>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</si>
  <si>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</si>
  <si>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</si>
  <si>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</si>
  <si>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</si>
  <si>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</si>
  <si>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</si>
  <si>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</si>
  <si>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</si>
  <si>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</si>
  <si>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</si>
  <si>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</si>
  <si>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</si>
  <si>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</si>
  <si>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</si>
  <si>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</si>
  <si>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</si>
  <si>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</si>
  <si>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</si>
  <si>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</si>
  <si>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</si>
  <si>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r>
      <rPr>
        <sz val="10"/>
        <rFont val="Arial"/>
        <family val="0"/>
      </rPr>
      <t xml:space="preserve">EDF MAN   </t>
    </r>
    <r>
      <rPr>
        <b val="true"/>
        <i val="true"/>
        <sz val="10"/>
        <rFont val="Arial"/>
        <family val="2"/>
      </rPr>
      <t xml:space="preserve">(see note below)</t>
    </r>
  </si>
  <si>
    <t xml:space="preserve">FIMAT *</t>
  </si>
  <si>
    <t xml:space="preserve">SMITH BARNEY, INC **</t>
  </si>
  <si>
    <t xml:space="preserve">SMITH BARNEY, INC ** (Financial)</t>
  </si>
  <si>
    <t xml:space="preserve">Paribas</t>
  </si>
  <si>
    <t xml:space="preserve">EDF</t>
  </si>
  <si>
    <t xml:space="preserve">Fimat</t>
  </si>
  <si>
    <t xml:space="preserve">Note:  EDF Man - Positive Net Option value is collateral for futures requirement.</t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</si>
  <si>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</si>
  <si>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</si>
  <si>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</si>
  <si>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</si>
  <si>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</si>
  <si>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Line of Credit Balance</t>
  </si>
  <si>
    <t xml:space="preserve">(limit 50,000,000)</t>
  </si>
  <si>
    <t xml:space="preserve">Paribas Line of Credit Limit is $75,000,000</t>
  </si>
  <si>
    <t xml:space="preserve">PF LOC</t>
  </si>
  <si>
    <t xml:space="preserve">PF not rec</t>
  </si>
  <si>
    <t xml:space="preserve">EDF not paid</t>
  </si>
  <si>
    <t xml:space="preserve">EDF MAN   (see note below)</t>
  </si>
  <si>
    <t xml:space="preserve">MID-DAY CALLS: (based solely on Market Movement)</t>
  </si>
  <si>
    <t xml:space="preserve">FIMAT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</si>
</sst>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  <numFmt numFmtId="171" formatCode="\$#,##0.00_);[RED]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externalLink" Target="externalLinks/externalLink3.xml"/><Relationship Id="rId24" Type="http://schemas.openxmlformats.org/officeDocument/2006/relationships/externalLink" Target="externalLinks/externalLink4.xml"/><Relationship Id="rId25" Type="http://schemas.openxmlformats.org/officeDocument/2006/relationships/externalLink" Target="externalLinks/externalLink5.xml"/><Relationship Id="rId26" Type="http://schemas.openxmlformats.org/officeDocument/2006/relationships/externalLink" Target="externalLinks/externalLink6.xml"/><Relationship Id="rId27" Type="http://schemas.openxmlformats.org/officeDocument/2006/relationships/externalLink" Target="externalLinks/externalLink7.xml"/><Relationship Id="rId28" Type="http://schemas.openxmlformats.org/officeDocument/2006/relationships/externalLink" Target="externalLinks/externalLink8.xml"/><Relationship Id="rId29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18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428962.796000028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403690.026000025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-73949.9739999753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-73949.9739999753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414374.026000025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401736.026000025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368424.026000025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308839.026000025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286315.026000025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36093.0260000248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36093.0260000248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395589.026000025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382410.026000025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636900.026000025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635256.026000025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351862.026000025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-328853.973999975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-328853.973999975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405166.026000025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348322.026000025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455154.026000025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455154.026000025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455154.026000025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-186433.973999975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-186433.973999975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471540.026000025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270622.726000024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-396747.273999976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-396747.273999976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-396747.273999976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37226</v>
          </cell>
        </row>
        <row r="1265">
          <cell r="BN1265">
            <v>-396747.273999976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465516.02</v>
          </cell>
        </row>
        <row r="10">
          <cell r="BB10" t="str">
            <v>OTE</v>
          </cell>
        </row>
        <row r="11">
          <cell r="BB11">
            <v>3750</v>
          </cell>
        </row>
        <row r="47">
          <cell r="A47">
            <v>37197</v>
          </cell>
        </row>
        <row r="47">
          <cell r="BB47">
            <v>368946.04</v>
          </cell>
        </row>
        <row r="52">
          <cell r="BB52" t="str">
            <v>OTE</v>
          </cell>
        </row>
        <row r="53">
          <cell r="BB53">
            <v>-22812.5</v>
          </cell>
        </row>
        <row r="89">
          <cell r="A89">
            <v>37198</v>
          </cell>
        </row>
        <row r="89">
          <cell r="BB89">
            <v>-346960.83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-346960.83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730142.54</v>
          </cell>
        </row>
        <row r="178">
          <cell r="BB178" t="str">
            <v>OTE</v>
          </cell>
        </row>
        <row r="179">
          <cell r="BB179">
            <v>17375</v>
          </cell>
        </row>
        <row r="215">
          <cell r="A215">
            <v>37201</v>
          </cell>
        </row>
        <row r="215">
          <cell r="BB215">
            <v>543617.58</v>
          </cell>
        </row>
        <row r="220">
          <cell r="BB220" t="str">
            <v>OTE</v>
          </cell>
        </row>
        <row r="221">
          <cell r="BB221">
            <v>-37187.5</v>
          </cell>
        </row>
        <row r="257">
          <cell r="A257">
            <v>37202</v>
          </cell>
        </row>
        <row r="257">
          <cell r="BB257">
            <v>802693.02</v>
          </cell>
        </row>
        <row r="262">
          <cell r="BB262" t="str">
            <v>OTE</v>
          </cell>
        </row>
        <row r="263">
          <cell r="BB263">
            <v>40000</v>
          </cell>
        </row>
        <row r="299">
          <cell r="A299">
            <v>37203</v>
          </cell>
        </row>
        <row r="299">
          <cell r="BB299">
            <v>367031.58</v>
          </cell>
        </row>
        <row r="304">
          <cell r="BB304" t="str">
            <v>OTE</v>
          </cell>
        </row>
        <row r="305">
          <cell r="BB305">
            <v>-13750</v>
          </cell>
        </row>
        <row r="341">
          <cell r="A341">
            <v>37204</v>
          </cell>
        </row>
        <row r="341">
          <cell r="BB341">
            <v>647120.6</v>
          </cell>
        </row>
        <row r="346">
          <cell r="BB346" t="str">
            <v>OTE</v>
          </cell>
        </row>
        <row r="347">
          <cell r="BB347">
            <v>-13750</v>
          </cell>
        </row>
        <row r="383">
          <cell r="A383">
            <v>37205</v>
          </cell>
        </row>
        <row r="383">
          <cell r="BB383">
            <v>-280849.270000001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-280849.270000001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647120.6</v>
          </cell>
        </row>
        <row r="472">
          <cell r="BB472" t="str">
            <v>OTE</v>
          </cell>
        </row>
        <row r="473">
          <cell r="BB473">
            <v>-13750</v>
          </cell>
        </row>
        <row r="509">
          <cell r="A509">
            <v>37208</v>
          </cell>
        </row>
        <row r="509">
          <cell r="BB509">
            <v>555899.6</v>
          </cell>
        </row>
        <row r="514">
          <cell r="BB514" t="str">
            <v>OTE</v>
          </cell>
        </row>
        <row r="515">
          <cell r="BB515">
            <v>-39375</v>
          </cell>
        </row>
        <row r="551">
          <cell r="A551">
            <v>37209</v>
          </cell>
        </row>
        <row r="551">
          <cell r="BB551">
            <v>246972.02</v>
          </cell>
        </row>
        <row r="556">
          <cell r="BB556" t="str">
            <v>OTE</v>
          </cell>
        </row>
        <row r="557">
          <cell r="BB557">
            <v>-165625</v>
          </cell>
        </row>
        <row r="593">
          <cell r="A593">
            <v>37210</v>
          </cell>
        </row>
        <row r="593">
          <cell r="BB593">
            <v>16037.4099999992</v>
          </cell>
        </row>
        <row r="598">
          <cell r="BB598" t="str">
            <v>OTE</v>
          </cell>
        </row>
        <row r="599">
          <cell r="BB599">
            <v>-358125</v>
          </cell>
        </row>
        <row r="635">
          <cell r="A635">
            <v>37211</v>
          </cell>
        </row>
        <row r="635">
          <cell r="BB635">
            <v>160612.909999999</v>
          </cell>
        </row>
        <row r="640">
          <cell r="BB640" t="str">
            <v>OTE</v>
          </cell>
        </row>
        <row r="641">
          <cell r="BB641">
            <v>-1324032.65</v>
          </cell>
        </row>
        <row r="677">
          <cell r="A677">
            <v>37212</v>
          </cell>
        </row>
        <row r="677">
          <cell r="BB677">
            <v>1484645.56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1484645.56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1234264.87</v>
          </cell>
        </row>
        <row r="766">
          <cell r="BB766" t="str">
            <v>OTE</v>
          </cell>
        </row>
        <row r="767">
          <cell r="BB767">
            <v>-364375</v>
          </cell>
        </row>
        <row r="803">
          <cell r="A803">
            <v>37215</v>
          </cell>
        </row>
        <row r="803">
          <cell r="BB803">
            <v>653624.93</v>
          </cell>
        </row>
        <row r="808">
          <cell r="BB808" t="str">
            <v>OTE</v>
          </cell>
        </row>
        <row r="809">
          <cell r="BB809">
            <v>-53750</v>
          </cell>
        </row>
        <row r="845">
          <cell r="A845">
            <v>37216</v>
          </cell>
        </row>
        <row r="845">
          <cell r="BB845">
            <v>1210452.6</v>
          </cell>
        </row>
        <row r="850">
          <cell r="BB850" t="str">
            <v>OTE</v>
          </cell>
        </row>
        <row r="851">
          <cell r="BB851">
            <v>386093.75</v>
          </cell>
        </row>
        <row r="887">
          <cell r="A887">
            <v>37217</v>
          </cell>
        </row>
        <row r="887">
          <cell r="BB887">
            <v>1210452.6</v>
          </cell>
        </row>
        <row r="892">
          <cell r="BB892" t="str">
            <v>OTE</v>
          </cell>
        </row>
        <row r="893">
          <cell r="BB893">
            <v>386093.75</v>
          </cell>
        </row>
        <row r="929">
          <cell r="A929">
            <v>37218</v>
          </cell>
        </row>
        <row r="929">
          <cell r="BB929">
            <v>970156.85</v>
          </cell>
        </row>
        <row r="934">
          <cell r="BB934" t="str">
            <v>OTE</v>
          </cell>
        </row>
        <row r="935">
          <cell r="BB935">
            <v>599687.5</v>
          </cell>
        </row>
        <row r="971">
          <cell r="A971">
            <v>37219</v>
          </cell>
        </row>
        <row r="971">
          <cell r="BB971">
            <v>1362127.06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1362127.06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1264539.87</v>
          </cell>
        </row>
        <row r="1060">
          <cell r="BB1060" t="str">
            <v>OTE</v>
          </cell>
        </row>
        <row r="1061">
          <cell r="BB1061">
            <v>984687.5</v>
          </cell>
        </row>
        <row r="1097">
          <cell r="A1097">
            <v>37222</v>
          </cell>
        </row>
        <row r="1097">
          <cell r="BB1097">
            <v>886487.43</v>
          </cell>
        </row>
        <row r="1102">
          <cell r="BB1102" t="str">
            <v>OTE</v>
          </cell>
        </row>
        <row r="1103">
          <cell r="BB1103">
            <v>531875</v>
          </cell>
        </row>
        <row r="1139">
          <cell r="A1139">
            <v>37223</v>
          </cell>
        </row>
        <row r="1139">
          <cell r="BB1139">
            <v>1131580.06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1131580.06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1131580.06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37197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37198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37201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37202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37203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37204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37205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37208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37209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37210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37211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37212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37215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37216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37217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37218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37219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29742452.0500001</v>
          </cell>
        </row>
        <row r="10">
          <cell r="DB10" t="str">
            <v>OTE</v>
          </cell>
        </row>
        <row r="11">
          <cell r="DB11">
            <v>78858220</v>
          </cell>
        </row>
        <row r="47">
          <cell r="A47">
            <v>37197</v>
          </cell>
        </row>
        <row r="47">
          <cell r="DB47">
            <v>27805348.3500001</v>
          </cell>
        </row>
        <row r="52">
          <cell r="DB52" t="str">
            <v>OTE</v>
          </cell>
        </row>
        <row r="53">
          <cell r="DB53">
            <v>75178080</v>
          </cell>
        </row>
        <row r="89">
          <cell r="A89">
            <v>37198</v>
          </cell>
        </row>
        <row r="89">
          <cell r="DB89">
            <v>-55231365.05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-55231365.05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32391112.72</v>
          </cell>
        </row>
        <row r="178">
          <cell r="DB178" t="str">
            <v>OTE</v>
          </cell>
        </row>
        <row r="179">
          <cell r="DB179">
            <v>73024250</v>
          </cell>
        </row>
        <row r="215">
          <cell r="A215">
            <v>37201</v>
          </cell>
        </row>
        <row r="215">
          <cell r="DB215">
            <v>40519492.0200001</v>
          </cell>
        </row>
        <row r="220">
          <cell r="DB220" t="str">
            <v>OTE</v>
          </cell>
        </row>
        <row r="221">
          <cell r="DB221">
            <v>80517710</v>
          </cell>
        </row>
        <row r="257">
          <cell r="A257">
            <v>37202</v>
          </cell>
        </row>
        <row r="257">
          <cell r="DB257">
            <v>38220302.1200002</v>
          </cell>
        </row>
        <row r="262">
          <cell r="DB262" t="str">
            <v>OTE</v>
          </cell>
        </row>
        <row r="263">
          <cell r="DB263">
            <v>79078150</v>
          </cell>
        </row>
        <row r="299">
          <cell r="A299">
            <v>37203</v>
          </cell>
        </row>
        <row r="299">
          <cell r="DB299">
            <v>34305591.3200001</v>
          </cell>
        </row>
        <row r="304">
          <cell r="DB304" t="str">
            <v>OTE</v>
          </cell>
        </row>
        <row r="305">
          <cell r="DB305">
            <v>79426110</v>
          </cell>
        </row>
        <row r="341">
          <cell r="A341">
            <v>37204</v>
          </cell>
        </row>
        <row r="341">
          <cell r="DB341">
            <v>33053454.4200001</v>
          </cell>
        </row>
        <row r="346">
          <cell r="DB346" t="str">
            <v>OTE</v>
          </cell>
        </row>
        <row r="347">
          <cell r="DB347">
            <v>88073870</v>
          </cell>
        </row>
        <row r="383">
          <cell r="A383">
            <v>37205</v>
          </cell>
        </row>
        <row r="383">
          <cell r="DB383">
            <v>-51659446.58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-51659446.58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39668516.3500001</v>
          </cell>
        </row>
        <row r="472">
          <cell r="DB472" t="str">
            <v>OTE</v>
          </cell>
        </row>
        <row r="473">
          <cell r="DB473">
            <v>86237110</v>
          </cell>
        </row>
        <row r="509">
          <cell r="A509">
            <v>37208</v>
          </cell>
        </row>
        <row r="509">
          <cell r="DB509">
            <v>20842525.2500001</v>
          </cell>
        </row>
        <row r="514">
          <cell r="DB514" t="str">
            <v>OTE</v>
          </cell>
        </row>
        <row r="515">
          <cell r="DB515">
            <v>77026700</v>
          </cell>
        </row>
        <row r="551">
          <cell r="A551">
            <v>37209</v>
          </cell>
        </row>
        <row r="551">
          <cell r="DB551">
            <v>54576038.8000001</v>
          </cell>
        </row>
        <row r="556">
          <cell r="DB556" t="str">
            <v>OTE</v>
          </cell>
        </row>
        <row r="557">
          <cell r="DB557">
            <v>76221330</v>
          </cell>
        </row>
        <row r="593">
          <cell r="A593">
            <v>37210</v>
          </cell>
        </row>
        <row r="593">
          <cell r="DB593">
            <v>63897203.1900001</v>
          </cell>
        </row>
        <row r="598">
          <cell r="DB598" t="str">
            <v>OTE</v>
          </cell>
        </row>
        <row r="599">
          <cell r="DB599">
            <v>72508340</v>
          </cell>
        </row>
        <row r="635">
          <cell r="A635">
            <v>37211</v>
          </cell>
        </row>
        <row r="635">
          <cell r="DB635">
            <v>71384186.8300001</v>
          </cell>
        </row>
        <row r="640">
          <cell r="DB640" t="str">
            <v>OTE</v>
          </cell>
        </row>
        <row r="641">
          <cell r="DB641">
            <v>75903170</v>
          </cell>
        </row>
        <row r="677">
          <cell r="A677">
            <v>37212</v>
          </cell>
        </row>
        <row r="677">
          <cell r="DB677">
            <v>-44182770.7700001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-44182770.7700001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68374851.2300001</v>
          </cell>
        </row>
        <row r="766">
          <cell r="DB766" t="str">
            <v>OTE</v>
          </cell>
        </row>
        <row r="767">
          <cell r="DB767">
            <v>63415050</v>
          </cell>
        </row>
        <row r="803">
          <cell r="A803">
            <v>37215</v>
          </cell>
        </row>
        <row r="803">
          <cell r="DB803">
            <v>90269308.13</v>
          </cell>
        </row>
        <row r="808">
          <cell r="DB808" t="str">
            <v>OTE</v>
          </cell>
        </row>
        <row r="809">
          <cell r="DB809">
            <v>55090700</v>
          </cell>
        </row>
        <row r="845">
          <cell r="A845">
            <v>37216</v>
          </cell>
        </row>
        <row r="845">
          <cell r="DB845">
            <v>104104534.18</v>
          </cell>
        </row>
        <row r="850">
          <cell r="DB850" t="str">
            <v>OTE</v>
          </cell>
        </row>
        <row r="851">
          <cell r="DB851">
            <v>-44198350</v>
          </cell>
        </row>
        <row r="887">
          <cell r="A887">
            <v>37217</v>
          </cell>
        </row>
        <row r="887">
          <cell r="DB887">
            <v>117879431.38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150102922.18</v>
          </cell>
        </row>
        <row r="934">
          <cell r="DB934" t="str">
            <v>OTE</v>
          </cell>
        </row>
        <row r="935">
          <cell r="DB935">
            <v>-44198350</v>
          </cell>
        </row>
        <row r="971">
          <cell r="A971">
            <v>37219</v>
          </cell>
        </row>
        <row r="971">
          <cell r="DB971">
            <v>163906019.38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163906019.38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157086566.98</v>
          </cell>
        </row>
        <row r="1060">
          <cell r="DB1060" t="str">
            <v>OTE</v>
          </cell>
        </row>
        <row r="1061">
          <cell r="DB1061">
            <v>-45911990</v>
          </cell>
        </row>
        <row r="1097">
          <cell r="A1097">
            <v>37222</v>
          </cell>
        </row>
        <row r="1097">
          <cell r="DB1097">
            <v>159034541.03</v>
          </cell>
        </row>
        <row r="1102">
          <cell r="DB1102" t="str">
            <v>OTE</v>
          </cell>
        </row>
        <row r="1103">
          <cell r="DB1103">
            <v>-40672280</v>
          </cell>
        </row>
        <row r="1139">
          <cell r="A1139">
            <v>37223</v>
          </cell>
        </row>
        <row r="1139">
          <cell r="DB1139">
            <v>184479026.03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184479026.03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184479026.03</v>
          </cell>
        </row>
        <row r="1228">
          <cell r="DB1228" t="str">
            <v>OTE</v>
          </cell>
        </row>
        <row r="1229">
          <cell r="DB122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EQ5">
            <v>-691193.458578791</v>
          </cell>
        </row>
        <row r="9">
          <cell r="EQ9" t="str">
            <v>T-BONDS</v>
          </cell>
        </row>
        <row r="10">
          <cell r="EQ10" t="str">
            <v>Margin</v>
          </cell>
        </row>
        <row r="11">
          <cell r="EQ11">
            <v>0</v>
          </cell>
        </row>
        <row r="47">
          <cell r="A47">
            <v>37197</v>
          </cell>
        </row>
        <row r="47">
          <cell r="EQ47">
            <v>-662834.058578791</v>
          </cell>
        </row>
        <row r="51">
          <cell r="EQ51" t="str">
            <v>T-BONDS</v>
          </cell>
        </row>
        <row r="52">
          <cell r="EQ52" t="str">
            <v>Margin</v>
          </cell>
        </row>
        <row r="53">
          <cell r="EQ53">
            <v>0</v>
          </cell>
        </row>
        <row r="89">
          <cell r="A89">
            <v>37198</v>
          </cell>
        </row>
        <row r="89">
          <cell r="EQ89">
            <v>-1176668.15857879</v>
          </cell>
        </row>
        <row r="93">
          <cell r="EQ93" t="str">
            <v>T-BONDS</v>
          </cell>
        </row>
        <row r="94">
          <cell r="EQ94" t="str">
            <v>Margin</v>
          </cell>
        </row>
        <row r="95">
          <cell r="EQ95">
            <v>0</v>
          </cell>
        </row>
        <row r="131">
          <cell r="A131">
            <v>37199</v>
          </cell>
        </row>
        <row r="131">
          <cell r="EQ131">
            <v>-1176668.15857879</v>
          </cell>
        </row>
        <row r="135">
          <cell r="EQ135" t="str">
            <v>T-BONDS</v>
          </cell>
        </row>
        <row r="136">
          <cell r="EQ136" t="str">
            <v>Margin</v>
          </cell>
        </row>
        <row r="137">
          <cell r="EQ137">
            <v>0</v>
          </cell>
        </row>
        <row r="173">
          <cell r="A173">
            <v>37200</v>
          </cell>
        </row>
        <row r="173">
          <cell r="EQ173">
            <v>-634340.258578791</v>
          </cell>
        </row>
        <row r="177">
          <cell r="EQ177" t="str">
            <v>T-BONDS</v>
          </cell>
        </row>
        <row r="178">
          <cell r="EQ178" t="str">
            <v>Margin</v>
          </cell>
        </row>
        <row r="179">
          <cell r="EQ179">
            <v>0</v>
          </cell>
        </row>
        <row r="215">
          <cell r="A215">
            <v>37201</v>
          </cell>
        </row>
        <row r="215">
          <cell r="EQ215">
            <v>-1190797.15857879</v>
          </cell>
        </row>
        <row r="219">
          <cell r="EQ219" t="str">
            <v>T-BONDS</v>
          </cell>
        </row>
        <row r="220">
          <cell r="EQ220" t="str">
            <v>Margin</v>
          </cell>
        </row>
        <row r="221">
          <cell r="EQ221">
            <v>0</v>
          </cell>
        </row>
        <row r="257">
          <cell r="A257">
            <v>37202</v>
          </cell>
        </row>
        <row r="257">
          <cell r="EQ257">
            <v>-1112535.88857879</v>
          </cell>
        </row>
        <row r="261">
          <cell r="EQ261" t="str">
            <v>T-BONDS</v>
          </cell>
        </row>
        <row r="262">
          <cell r="EQ262" t="str">
            <v>Margin</v>
          </cell>
        </row>
        <row r="263">
          <cell r="EQ263">
            <v>0</v>
          </cell>
        </row>
        <row r="299">
          <cell r="A299">
            <v>37203</v>
          </cell>
        </row>
        <row r="299">
          <cell r="EQ299">
            <v>-1112535.88857879</v>
          </cell>
        </row>
        <row r="303">
          <cell r="EQ303" t="str">
            <v>T-BONDS</v>
          </cell>
        </row>
        <row r="304">
          <cell r="EQ304" t="str">
            <v>Margin</v>
          </cell>
        </row>
        <row r="305">
          <cell r="EQ305">
            <v>0</v>
          </cell>
        </row>
        <row r="341">
          <cell r="A341">
            <v>37204</v>
          </cell>
        </row>
        <row r="341">
          <cell r="EQ341">
            <v>-1112535.88857879</v>
          </cell>
        </row>
        <row r="345">
          <cell r="EQ345" t="str">
            <v>T-BONDS</v>
          </cell>
        </row>
        <row r="346">
          <cell r="EQ346" t="str">
            <v>Margin</v>
          </cell>
        </row>
        <row r="347">
          <cell r="EQ347">
            <v>0</v>
          </cell>
        </row>
        <row r="383">
          <cell r="A383">
            <v>37205</v>
          </cell>
        </row>
        <row r="383">
          <cell r="EQ383">
            <v>-1132261.18857879</v>
          </cell>
        </row>
        <row r="387">
          <cell r="EQ387" t="str">
            <v>T-BONDS</v>
          </cell>
        </row>
        <row r="388">
          <cell r="EQ388" t="str">
            <v>Margin</v>
          </cell>
        </row>
        <row r="389">
          <cell r="EQ389">
            <v>0</v>
          </cell>
        </row>
        <row r="425">
          <cell r="A425">
            <v>37206</v>
          </cell>
        </row>
        <row r="425">
          <cell r="EQ425">
            <v>-1112535.88857879</v>
          </cell>
        </row>
        <row r="429">
          <cell r="EQ429" t="str">
            <v>T-BONDS</v>
          </cell>
        </row>
        <row r="430">
          <cell r="EQ430" t="str">
            <v>Margin</v>
          </cell>
        </row>
        <row r="431">
          <cell r="EQ431">
            <v>0</v>
          </cell>
        </row>
        <row r="467">
          <cell r="A467">
            <v>37207</v>
          </cell>
        </row>
        <row r="467">
          <cell r="EQ467">
            <v>-1112535.88857879</v>
          </cell>
        </row>
        <row r="471">
          <cell r="EQ471" t="str">
            <v>T-BONDS</v>
          </cell>
        </row>
        <row r="472">
          <cell r="EQ472" t="str">
            <v>Margin</v>
          </cell>
        </row>
        <row r="473">
          <cell r="EQ473">
            <v>0</v>
          </cell>
        </row>
        <row r="509">
          <cell r="A509">
            <v>37208</v>
          </cell>
        </row>
        <row r="509">
          <cell r="EQ509">
            <v>-1112535.88857879</v>
          </cell>
        </row>
        <row r="513">
          <cell r="EQ513" t="str">
            <v>T-BONDS</v>
          </cell>
        </row>
        <row r="514">
          <cell r="EQ514" t="str">
            <v>Margin</v>
          </cell>
        </row>
        <row r="515">
          <cell r="EQ515">
            <v>0</v>
          </cell>
        </row>
        <row r="551">
          <cell r="A551">
            <v>37209</v>
          </cell>
        </row>
        <row r="551">
          <cell r="EQ551">
            <v>-1112535.88857879</v>
          </cell>
        </row>
        <row r="555">
          <cell r="EQ555" t="str">
            <v>T-BONDS</v>
          </cell>
        </row>
        <row r="556">
          <cell r="EQ556" t="str">
            <v>Margin</v>
          </cell>
        </row>
        <row r="557">
          <cell r="EQ557">
            <v>0</v>
          </cell>
        </row>
        <row r="593">
          <cell r="A593">
            <v>37210</v>
          </cell>
        </row>
        <row r="593">
          <cell r="EQ593">
            <v>-1112535.88857879</v>
          </cell>
        </row>
        <row r="597">
          <cell r="EQ597" t="str">
            <v>T-BONDS</v>
          </cell>
        </row>
        <row r="598">
          <cell r="EQ598" t="str">
            <v>Margin</v>
          </cell>
        </row>
        <row r="599">
          <cell r="EQ599">
            <v>0</v>
          </cell>
        </row>
        <row r="635">
          <cell r="A635">
            <v>37211</v>
          </cell>
        </row>
        <row r="635">
          <cell r="EQ635">
            <v>-1112535.88857879</v>
          </cell>
        </row>
        <row r="639">
          <cell r="EQ639" t="str">
            <v>T-BONDS</v>
          </cell>
        </row>
        <row r="640">
          <cell r="EQ640" t="str">
            <v>Margin</v>
          </cell>
        </row>
        <row r="641">
          <cell r="EQ641">
            <v>0</v>
          </cell>
        </row>
        <row r="677">
          <cell r="A677">
            <v>37212</v>
          </cell>
        </row>
        <row r="677">
          <cell r="EQ677">
            <v>-1112535.88857879</v>
          </cell>
        </row>
        <row r="681">
          <cell r="EQ681" t="str">
            <v>T-BONDS</v>
          </cell>
        </row>
        <row r="682">
          <cell r="EQ682" t="str">
            <v>Margin</v>
          </cell>
        </row>
        <row r="683">
          <cell r="EQ683">
            <v>0</v>
          </cell>
        </row>
        <row r="719">
          <cell r="A719">
            <v>37213</v>
          </cell>
        </row>
        <row r="719">
          <cell r="EQ719">
            <v>-1112535.88857879</v>
          </cell>
        </row>
        <row r="723">
          <cell r="EQ723" t="str">
            <v>T-BONDS</v>
          </cell>
        </row>
        <row r="724">
          <cell r="EQ724" t="str">
            <v>Margin</v>
          </cell>
        </row>
        <row r="725">
          <cell r="EQ725">
            <v>0</v>
          </cell>
        </row>
        <row r="761">
          <cell r="A761">
            <v>37214</v>
          </cell>
        </row>
        <row r="761">
          <cell r="EQ761">
            <v>-1112535.88857879</v>
          </cell>
        </row>
        <row r="765">
          <cell r="EQ765" t="str">
            <v>T-BONDS</v>
          </cell>
        </row>
        <row r="766">
          <cell r="EQ766" t="str">
            <v>Margin</v>
          </cell>
        </row>
        <row r="767">
          <cell r="EQ767">
            <v>0</v>
          </cell>
        </row>
        <row r="803">
          <cell r="A803">
            <v>37215</v>
          </cell>
        </row>
        <row r="803">
          <cell r="EQ803">
            <v>-1112535.88857879</v>
          </cell>
        </row>
        <row r="807">
          <cell r="EQ807" t="str">
            <v>T-BONDS</v>
          </cell>
        </row>
        <row r="808">
          <cell r="EQ808" t="str">
            <v>Margin</v>
          </cell>
        </row>
        <row r="809">
          <cell r="EQ809">
            <v>0</v>
          </cell>
        </row>
        <row r="845">
          <cell r="A845">
            <v>37216</v>
          </cell>
        </row>
        <row r="845">
          <cell r="EQ845">
            <v>-1112535.88857879</v>
          </cell>
        </row>
        <row r="849">
          <cell r="EQ849" t="str">
            <v>T-BONDS</v>
          </cell>
        </row>
        <row r="850">
          <cell r="EQ850" t="str">
            <v>Margin</v>
          </cell>
        </row>
        <row r="851">
          <cell r="EQ851">
            <v>0</v>
          </cell>
        </row>
        <row r="887">
          <cell r="A887">
            <v>37217</v>
          </cell>
        </row>
        <row r="887">
          <cell r="EQ887">
            <v>-1112535.88857879</v>
          </cell>
        </row>
        <row r="891">
          <cell r="EQ891" t="str">
            <v>T-BONDS</v>
          </cell>
        </row>
        <row r="892">
          <cell r="EQ892" t="str">
            <v>Margin</v>
          </cell>
        </row>
        <row r="893">
          <cell r="EQ893">
            <v>0</v>
          </cell>
        </row>
        <row r="929">
          <cell r="A929">
            <v>37218</v>
          </cell>
        </row>
        <row r="929">
          <cell r="EQ929">
            <v>-1112535.88857879</v>
          </cell>
        </row>
        <row r="933">
          <cell r="EQ933" t="str">
            <v>T-BONDS</v>
          </cell>
        </row>
        <row r="934">
          <cell r="EQ934" t="str">
            <v>Margin</v>
          </cell>
        </row>
        <row r="935">
          <cell r="EQ935">
            <v>0</v>
          </cell>
        </row>
        <row r="971">
          <cell r="A971">
            <v>37219</v>
          </cell>
        </row>
        <row r="971">
          <cell r="EQ971">
            <v>-1112535.88857879</v>
          </cell>
        </row>
        <row r="975">
          <cell r="EQ975" t="str">
            <v>T-BONDS</v>
          </cell>
        </row>
        <row r="976">
          <cell r="EQ976" t="str">
            <v>Margin</v>
          </cell>
        </row>
        <row r="977">
          <cell r="EQ977">
            <v>0</v>
          </cell>
        </row>
        <row r="1013">
          <cell r="A1013">
            <v>37220</v>
          </cell>
        </row>
        <row r="1013">
          <cell r="EQ1013">
            <v>-1112535.88857879</v>
          </cell>
        </row>
        <row r="1017">
          <cell r="EQ1017" t="str">
            <v>T-BONDS</v>
          </cell>
        </row>
        <row r="1018">
          <cell r="EQ1018" t="str">
            <v>Margin</v>
          </cell>
        </row>
        <row r="1019">
          <cell r="EQ1019">
            <v>0</v>
          </cell>
        </row>
        <row r="1055">
          <cell r="A1055">
            <v>37221</v>
          </cell>
        </row>
        <row r="1055">
          <cell r="EQ1055">
            <v>-1112535.88857879</v>
          </cell>
        </row>
        <row r="1059">
          <cell r="EQ1059" t="str">
            <v>T-BONDS</v>
          </cell>
        </row>
        <row r="1060">
          <cell r="EQ1060" t="str">
            <v>Margin</v>
          </cell>
        </row>
        <row r="1061">
          <cell r="EQ1061">
            <v>0</v>
          </cell>
        </row>
        <row r="1097">
          <cell r="A1097">
            <v>37222</v>
          </cell>
        </row>
        <row r="1097">
          <cell r="EQ1097">
            <v>-1112535.88857879</v>
          </cell>
        </row>
        <row r="1101">
          <cell r="EQ1101" t="str">
            <v>T-BONDS</v>
          </cell>
        </row>
        <row r="1102">
          <cell r="EQ1102" t="str">
            <v>Margin</v>
          </cell>
        </row>
        <row r="1103">
          <cell r="EQ1103">
            <v>0</v>
          </cell>
        </row>
        <row r="1139">
          <cell r="A1139">
            <v>37223</v>
          </cell>
        </row>
        <row r="1139">
          <cell r="EQ1139">
            <v>-1112535.88857879</v>
          </cell>
        </row>
        <row r="1143">
          <cell r="EQ1143" t="str">
            <v>T-BONDS</v>
          </cell>
        </row>
        <row r="1144">
          <cell r="EQ1144" t="str">
            <v>Margin</v>
          </cell>
        </row>
        <row r="1145">
          <cell r="EQ1145">
            <v>0</v>
          </cell>
        </row>
        <row r="1181">
          <cell r="A1181">
            <v>37224</v>
          </cell>
        </row>
        <row r="1181">
          <cell r="EQ1181">
            <v>-1112535.88857879</v>
          </cell>
        </row>
        <row r="1185">
          <cell r="EQ1185" t="str">
            <v>T-BONDS</v>
          </cell>
        </row>
        <row r="1186">
          <cell r="EQ1186" t="str">
            <v>Margin</v>
          </cell>
        </row>
        <row r="1187">
          <cell r="EQ1187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Q1228" t="str">
            <v>Margin</v>
          </cell>
        </row>
        <row r="1229">
          <cell r="EQ1229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Q1270" t="str">
            <v>Margin</v>
          </cell>
        </row>
        <row r="1271">
          <cell r="EQ1271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C5">
            <v>3.05900000694032</v>
          </cell>
        </row>
        <row r="10">
          <cell r="BC10" t="str">
            <v>P/L</v>
          </cell>
        </row>
        <row r="11">
          <cell r="BC11">
            <v>0</v>
          </cell>
        </row>
        <row r="47">
          <cell r="A47">
            <v>37197</v>
          </cell>
        </row>
        <row r="47">
          <cell r="BC47">
            <v>3.05900000694032</v>
          </cell>
        </row>
        <row r="52">
          <cell r="BC52" t="str">
            <v>P/L</v>
          </cell>
        </row>
        <row r="53">
          <cell r="BC53">
            <v>0</v>
          </cell>
        </row>
        <row r="89">
          <cell r="A89">
            <v>37198</v>
          </cell>
        </row>
        <row r="89">
          <cell r="BC89">
            <v>3.05900000694032</v>
          </cell>
        </row>
        <row r="94">
          <cell r="BC94" t="str">
            <v>P/L</v>
          </cell>
        </row>
        <row r="95">
          <cell r="BC95">
            <v>0</v>
          </cell>
        </row>
        <row r="131">
          <cell r="A131">
            <v>37199</v>
          </cell>
        </row>
        <row r="131">
          <cell r="BC131">
            <v>3.05900000694032</v>
          </cell>
        </row>
        <row r="136">
          <cell r="BC136" t="str">
            <v>P/L</v>
          </cell>
        </row>
        <row r="137">
          <cell r="BC137">
            <v>0</v>
          </cell>
        </row>
        <row r="173">
          <cell r="A173">
            <v>37200</v>
          </cell>
        </row>
        <row r="173">
          <cell r="BC173">
            <v>3.05900000694032</v>
          </cell>
        </row>
        <row r="178">
          <cell r="BC178" t="str">
            <v>P/L</v>
          </cell>
        </row>
        <row r="179">
          <cell r="BC179">
            <v>0</v>
          </cell>
        </row>
        <row r="215">
          <cell r="A215">
            <v>37201</v>
          </cell>
        </row>
        <row r="215">
          <cell r="BC215">
            <v>3.05900000694032</v>
          </cell>
        </row>
        <row r="220">
          <cell r="BC220" t="str">
            <v>P/L</v>
          </cell>
        </row>
        <row r="221">
          <cell r="BC221">
            <v>0</v>
          </cell>
        </row>
        <row r="257">
          <cell r="A257">
            <v>37202</v>
          </cell>
        </row>
        <row r="257">
          <cell r="BC257">
            <v>835.75900000694</v>
          </cell>
        </row>
        <row r="262">
          <cell r="BC262" t="str">
            <v>P/L</v>
          </cell>
        </row>
        <row r="263">
          <cell r="BC263">
            <v>0</v>
          </cell>
        </row>
        <row r="299">
          <cell r="A299">
            <v>37203</v>
          </cell>
        </row>
        <row r="299">
          <cell r="BC299">
            <v>835.75900000694</v>
          </cell>
        </row>
        <row r="304">
          <cell r="BC304" t="str">
            <v>P/L</v>
          </cell>
        </row>
        <row r="305">
          <cell r="BC305">
            <v>0</v>
          </cell>
        </row>
        <row r="341">
          <cell r="A341">
            <v>37204</v>
          </cell>
        </row>
        <row r="341">
          <cell r="BC341">
            <v>835.75900000694</v>
          </cell>
        </row>
        <row r="346">
          <cell r="BC346" t="str">
            <v>P/L</v>
          </cell>
        </row>
        <row r="347">
          <cell r="BC347">
            <v>0</v>
          </cell>
        </row>
        <row r="383">
          <cell r="A383">
            <v>37205</v>
          </cell>
        </row>
        <row r="383">
          <cell r="BC383">
            <v>835.75900000694</v>
          </cell>
        </row>
        <row r="388">
          <cell r="BC388" t="str">
            <v>P/L</v>
          </cell>
        </row>
        <row r="389">
          <cell r="BC389">
            <v>0</v>
          </cell>
        </row>
        <row r="425">
          <cell r="A425">
            <v>37206</v>
          </cell>
        </row>
        <row r="425">
          <cell r="BC425">
            <v>835.75900000694</v>
          </cell>
        </row>
        <row r="430">
          <cell r="BC430" t="str">
            <v>P/L</v>
          </cell>
        </row>
        <row r="431">
          <cell r="BC431">
            <v>0</v>
          </cell>
        </row>
        <row r="467">
          <cell r="A467">
            <v>37207</v>
          </cell>
        </row>
        <row r="467">
          <cell r="BC467">
            <v>835.75900000694</v>
          </cell>
        </row>
        <row r="472">
          <cell r="BC472" t="str">
            <v>P/L</v>
          </cell>
        </row>
        <row r="473">
          <cell r="BC473">
            <v>0</v>
          </cell>
        </row>
        <row r="509">
          <cell r="A509">
            <v>37208</v>
          </cell>
        </row>
        <row r="509">
          <cell r="BC509">
            <v>835.75900000694</v>
          </cell>
        </row>
        <row r="514">
          <cell r="BC514" t="str">
            <v>P/L</v>
          </cell>
        </row>
        <row r="515">
          <cell r="BC515">
            <v>0</v>
          </cell>
        </row>
        <row r="551">
          <cell r="A551">
            <v>37209</v>
          </cell>
        </row>
        <row r="551">
          <cell r="BC551">
            <v>835.75900000694</v>
          </cell>
        </row>
        <row r="556">
          <cell r="BC556" t="str">
            <v>P/L</v>
          </cell>
        </row>
        <row r="557">
          <cell r="BC557">
            <v>0</v>
          </cell>
        </row>
        <row r="593">
          <cell r="A593">
            <v>37210</v>
          </cell>
        </row>
        <row r="593">
          <cell r="BC593">
            <v>835.75900000694</v>
          </cell>
        </row>
        <row r="598">
          <cell r="BC598" t="str">
            <v>P/L</v>
          </cell>
        </row>
        <row r="599">
          <cell r="BC599">
            <v>0</v>
          </cell>
        </row>
        <row r="635">
          <cell r="A635">
            <v>37211</v>
          </cell>
        </row>
        <row r="635">
          <cell r="BC635">
            <v>835.75900000694</v>
          </cell>
        </row>
        <row r="640">
          <cell r="BC640" t="str">
            <v>P/L</v>
          </cell>
        </row>
        <row r="641">
          <cell r="BC641">
            <v>0</v>
          </cell>
        </row>
        <row r="677">
          <cell r="A677">
            <v>37212</v>
          </cell>
        </row>
        <row r="677">
          <cell r="BC677">
            <v>835.75900000694</v>
          </cell>
        </row>
        <row r="682">
          <cell r="BC682" t="str">
            <v>P/L</v>
          </cell>
        </row>
        <row r="683">
          <cell r="BC683">
            <v>0</v>
          </cell>
        </row>
        <row r="719">
          <cell r="A719">
            <v>37213</v>
          </cell>
        </row>
        <row r="719">
          <cell r="BC719">
            <v>835.75900000694</v>
          </cell>
        </row>
        <row r="724">
          <cell r="BC724" t="str">
            <v>P/L</v>
          </cell>
        </row>
        <row r="725">
          <cell r="BC725">
            <v>0</v>
          </cell>
        </row>
        <row r="761">
          <cell r="A761">
            <v>37214</v>
          </cell>
        </row>
        <row r="761">
          <cell r="BC761">
            <v>835.75900000694</v>
          </cell>
        </row>
        <row r="766">
          <cell r="BC766" t="str">
            <v>P/L</v>
          </cell>
        </row>
        <row r="767">
          <cell r="BC767">
            <v>0</v>
          </cell>
        </row>
        <row r="803">
          <cell r="A803">
            <v>37215</v>
          </cell>
        </row>
        <row r="803">
          <cell r="BC803">
            <v>835.75900000694</v>
          </cell>
        </row>
        <row r="808">
          <cell r="BC808" t="str">
            <v>P/L</v>
          </cell>
        </row>
        <row r="809">
          <cell r="BC809">
            <v>0</v>
          </cell>
        </row>
        <row r="845">
          <cell r="A845">
            <v>37216</v>
          </cell>
        </row>
        <row r="845">
          <cell r="BC845">
            <v>835.75900000694</v>
          </cell>
        </row>
        <row r="850">
          <cell r="BC850" t="str">
            <v>P/L</v>
          </cell>
        </row>
        <row r="851">
          <cell r="BC851">
            <v>0</v>
          </cell>
        </row>
        <row r="887">
          <cell r="A887">
            <v>37217</v>
          </cell>
        </row>
        <row r="887">
          <cell r="BC887">
            <v>835.75900000694</v>
          </cell>
        </row>
        <row r="892">
          <cell r="BC892" t="str">
            <v>P/L</v>
          </cell>
        </row>
        <row r="893">
          <cell r="BC893">
            <v>0</v>
          </cell>
        </row>
        <row r="929">
          <cell r="A929">
            <v>37218</v>
          </cell>
        </row>
        <row r="929">
          <cell r="BC929">
            <v>835.75900000694</v>
          </cell>
        </row>
        <row r="934">
          <cell r="BC934" t="str">
            <v>P/L</v>
          </cell>
        </row>
        <row r="935">
          <cell r="BC935">
            <v>0</v>
          </cell>
        </row>
        <row r="971">
          <cell r="A971">
            <v>37219</v>
          </cell>
        </row>
        <row r="971">
          <cell r="BC971">
            <v>835.75900000694</v>
          </cell>
        </row>
        <row r="976">
          <cell r="BC976" t="str">
            <v>P/L</v>
          </cell>
        </row>
        <row r="977">
          <cell r="BC977">
            <v>0</v>
          </cell>
        </row>
        <row r="1013">
          <cell r="A1013">
            <v>37220</v>
          </cell>
        </row>
        <row r="1013">
          <cell r="BC1013">
            <v>835.75900000694</v>
          </cell>
        </row>
        <row r="1018">
          <cell r="BC1018" t="str">
            <v>P/L</v>
          </cell>
        </row>
        <row r="1019">
          <cell r="BC1019">
            <v>0</v>
          </cell>
        </row>
        <row r="1055">
          <cell r="A1055">
            <v>37221</v>
          </cell>
        </row>
        <row r="1055">
          <cell r="BC1055">
            <v>835.75900000694</v>
          </cell>
        </row>
        <row r="1060">
          <cell r="BC1060" t="str">
            <v>P/L</v>
          </cell>
        </row>
        <row r="1061">
          <cell r="BC1061">
            <v>0</v>
          </cell>
        </row>
        <row r="1097">
          <cell r="A1097">
            <v>37222</v>
          </cell>
        </row>
        <row r="1097">
          <cell r="BC1097">
            <v>835.75900000694</v>
          </cell>
        </row>
        <row r="1102">
          <cell r="BC1102" t="str">
            <v>P/L</v>
          </cell>
        </row>
        <row r="1103">
          <cell r="BC1103">
            <v>0</v>
          </cell>
        </row>
        <row r="1139">
          <cell r="A1139">
            <v>37223</v>
          </cell>
        </row>
        <row r="1139">
          <cell r="BC1139">
            <v>835.75900000694</v>
          </cell>
        </row>
        <row r="1144">
          <cell r="BC1144" t="str">
            <v>P/L</v>
          </cell>
        </row>
        <row r="1145">
          <cell r="BC1145">
            <v>0</v>
          </cell>
        </row>
        <row r="1181">
          <cell r="A1181">
            <v>37224</v>
          </cell>
        </row>
        <row r="1181">
          <cell r="BC1181">
            <v>835.75900000694</v>
          </cell>
        </row>
        <row r="1186">
          <cell r="BC1186" t="str">
            <v>P/L</v>
          </cell>
        </row>
        <row r="1187">
          <cell r="BC1187">
            <v>0</v>
          </cell>
        </row>
        <row r="1223">
          <cell r="A1223">
            <v>37225</v>
          </cell>
        </row>
        <row r="1223">
          <cell r="BC1223">
            <v>835.75900000694</v>
          </cell>
        </row>
        <row r="1228">
          <cell r="BC1228" t="str">
            <v>P/L</v>
          </cell>
        </row>
        <row r="1229">
          <cell r="BC1229">
            <v>0</v>
          </cell>
        </row>
        <row r="1265">
          <cell r="A1265">
            <v>37226</v>
          </cell>
        </row>
        <row r="1265">
          <cell r="BC1265">
            <v>835.75900000694</v>
          </cell>
        </row>
        <row r="1270">
          <cell r="BC1270" t="str">
            <v>P/L</v>
          </cell>
        </row>
        <row r="1271"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129161.28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99845.48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100780.48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100780.48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64008.08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53786.68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56531.56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37279.28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38159.28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3619.27999999997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3619.27999999997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32659.28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23799.28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22699.28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8619.27999999997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29299.28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14339.28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14339.28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33259.28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29519.28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7079.27999999997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7079.27999999997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20939.28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-5240.72000000003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-5240.72000000003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34359.28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27099.28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-8540.72000000003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-8540.72000000003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-8540.72000000003</v>
          </cell>
        </row>
        <row r="1228">
          <cell r="BN1228" t="str">
            <v>OTE</v>
          </cell>
        </row>
        <row r="1229">
          <cell r="BN1229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K5">
            <v>167491.58</v>
          </cell>
        </row>
        <row r="10">
          <cell r="CK10" t="str">
            <v>Interest </v>
          </cell>
        </row>
        <row r="11">
          <cell r="CK11">
            <v>0</v>
          </cell>
        </row>
        <row r="47">
          <cell r="A47">
            <v>37197</v>
          </cell>
        </row>
        <row r="47">
          <cell r="CK47">
            <v>140790.93</v>
          </cell>
        </row>
        <row r="52">
          <cell r="CK52" t="str">
            <v>Interest </v>
          </cell>
        </row>
        <row r="53">
          <cell r="CK53">
            <v>0</v>
          </cell>
        </row>
        <row r="89">
          <cell r="A89">
            <v>37198</v>
          </cell>
        </row>
        <row r="89">
          <cell r="CK89">
            <v>44056.93</v>
          </cell>
        </row>
        <row r="94">
          <cell r="CK94" t="str">
            <v>Interest </v>
          </cell>
        </row>
        <row r="95">
          <cell r="CK95">
            <v>0</v>
          </cell>
        </row>
        <row r="131">
          <cell r="A131">
            <v>37199</v>
          </cell>
        </row>
        <row r="131">
          <cell r="CK131">
            <v>44056.93</v>
          </cell>
        </row>
        <row r="136">
          <cell r="CK136" t="str">
            <v>Interest </v>
          </cell>
        </row>
        <row r="137">
          <cell r="CK137">
            <v>0</v>
          </cell>
        </row>
        <row r="173">
          <cell r="A173">
            <v>37200</v>
          </cell>
        </row>
        <row r="173">
          <cell r="CK173">
            <v>127421.93</v>
          </cell>
        </row>
        <row r="178">
          <cell r="CK178" t="str">
            <v>Interest </v>
          </cell>
        </row>
        <row r="179">
          <cell r="CK179">
            <v>0</v>
          </cell>
        </row>
        <row r="215">
          <cell r="A215">
            <v>37201</v>
          </cell>
        </row>
        <row r="215">
          <cell r="CK215">
            <v>103001.93</v>
          </cell>
        </row>
        <row r="220">
          <cell r="CK220" t="str">
            <v>Interest </v>
          </cell>
        </row>
        <row r="221">
          <cell r="CK221">
            <v>0</v>
          </cell>
        </row>
        <row r="257">
          <cell r="A257">
            <v>37202</v>
          </cell>
        </row>
        <row r="257">
          <cell r="CK257">
            <v>105811.83</v>
          </cell>
        </row>
        <row r="262">
          <cell r="CK262" t="str">
            <v>Interest </v>
          </cell>
        </row>
        <row r="263">
          <cell r="CK263">
            <v>0</v>
          </cell>
        </row>
        <row r="299">
          <cell r="A299">
            <v>37203</v>
          </cell>
        </row>
        <row r="299">
          <cell r="CK299">
            <v>166822.63</v>
          </cell>
        </row>
        <row r="304">
          <cell r="CK304" t="str">
            <v>Interest </v>
          </cell>
        </row>
        <row r="305">
          <cell r="CK305">
            <v>0</v>
          </cell>
        </row>
        <row r="341">
          <cell r="A341">
            <v>37204</v>
          </cell>
        </row>
        <row r="341">
          <cell r="CK341">
            <v>81881.63</v>
          </cell>
        </row>
        <row r="346">
          <cell r="CK346" t="str">
            <v>Interest </v>
          </cell>
        </row>
        <row r="347">
          <cell r="CK347">
            <v>0</v>
          </cell>
        </row>
        <row r="383">
          <cell r="A383">
            <v>37205</v>
          </cell>
        </row>
        <row r="383">
          <cell r="CK383">
            <v>10942.63</v>
          </cell>
        </row>
        <row r="388">
          <cell r="CK388" t="str">
            <v>Interest </v>
          </cell>
        </row>
        <row r="389">
          <cell r="CK389">
            <v>0</v>
          </cell>
        </row>
        <row r="425">
          <cell r="A425">
            <v>37206</v>
          </cell>
        </row>
        <row r="425">
          <cell r="CK425">
            <v>10942.63</v>
          </cell>
        </row>
        <row r="430">
          <cell r="CK430" t="str">
            <v>Interest </v>
          </cell>
        </row>
        <row r="431">
          <cell r="CK431">
            <v>0</v>
          </cell>
        </row>
        <row r="467">
          <cell r="A467">
            <v>37207</v>
          </cell>
        </row>
        <row r="467">
          <cell r="CK467">
            <v>67168.53</v>
          </cell>
        </row>
        <row r="472">
          <cell r="CK472" t="str">
            <v>Interest </v>
          </cell>
        </row>
        <row r="473">
          <cell r="CK473">
            <v>0</v>
          </cell>
        </row>
        <row r="509">
          <cell r="A509">
            <v>37208</v>
          </cell>
        </row>
        <row r="509">
          <cell r="CK509">
            <v>57740.23</v>
          </cell>
        </row>
        <row r="514">
          <cell r="CK514" t="str">
            <v>Interest </v>
          </cell>
        </row>
        <row r="515">
          <cell r="CK515">
            <v>0</v>
          </cell>
        </row>
        <row r="551">
          <cell r="A551">
            <v>37209</v>
          </cell>
        </row>
        <row r="551">
          <cell r="CK551">
            <v>43576.23</v>
          </cell>
        </row>
        <row r="556">
          <cell r="CK556" t="str">
            <v>Interest </v>
          </cell>
        </row>
        <row r="557">
          <cell r="CK557">
            <v>0</v>
          </cell>
        </row>
        <row r="593">
          <cell r="A593">
            <v>37210</v>
          </cell>
        </row>
        <row r="593">
          <cell r="CK593">
            <v>18204.13</v>
          </cell>
        </row>
        <row r="598">
          <cell r="CK598" t="str">
            <v>Interest </v>
          </cell>
        </row>
        <row r="599">
          <cell r="CK599">
            <v>0</v>
          </cell>
        </row>
        <row r="635">
          <cell r="A635">
            <v>37211</v>
          </cell>
        </row>
        <row r="635">
          <cell r="CK635">
            <v>65927.13</v>
          </cell>
        </row>
        <row r="640">
          <cell r="CK640" t="str">
            <v>Interest </v>
          </cell>
        </row>
        <row r="641">
          <cell r="CK641">
            <v>0</v>
          </cell>
        </row>
        <row r="677">
          <cell r="A677">
            <v>37212</v>
          </cell>
        </row>
        <row r="677">
          <cell r="CK677">
            <v>9893.12999999999</v>
          </cell>
        </row>
        <row r="682">
          <cell r="CK682" t="str">
            <v>Interest </v>
          </cell>
        </row>
        <row r="683">
          <cell r="CK683">
            <v>0</v>
          </cell>
        </row>
        <row r="719">
          <cell r="A719">
            <v>37213</v>
          </cell>
        </row>
        <row r="719">
          <cell r="CK719">
            <v>9893.12999999999</v>
          </cell>
        </row>
        <row r="724">
          <cell r="CK724" t="str">
            <v>Interest </v>
          </cell>
        </row>
        <row r="725">
          <cell r="CK725">
            <v>0</v>
          </cell>
        </row>
        <row r="761">
          <cell r="A761">
            <v>37214</v>
          </cell>
        </row>
        <row r="761">
          <cell r="CK761">
            <v>67412.13</v>
          </cell>
        </row>
        <row r="766">
          <cell r="CK766" t="str">
            <v>Interest </v>
          </cell>
        </row>
        <row r="767">
          <cell r="CK767">
            <v>0</v>
          </cell>
        </row>
        <row r="803">
          <cell r="A803">
            <v>37215</v>
          </cell>
        </row>
        <row r="803">
          <cell r="CK803">
            <v>66422.13</v>
          </cell>
        </row>
        <row r="808">
          <cell r="CK808" t="str">
            <v>Interest </v>
          </cell>
        </row>
        <row r="809">
          <cell r="CK809">
            <v>0</v>
          </cell>
        </row>
        <row r="845">
          <cell r="A845">
            <v>37216</v>
          </cell>
        </row>
        <row r="845">
          <cell r="CK845">
            <v>78302.13</v>
          </cell>
        </row>
        <row r="850">
          <cell r="CK850" t="str">
            <v>Interest </v>
          </cell>
        </row>
        <row r="851">
          <cell r="CK851">
            <v>0</v>
          </cell>
        </row>
        <row r="887">
          <cell r="A887">
            <v>37217</v>
          </cell>
        </row>
        <row r="887">
          <cell r="CK887">
            <v>-14361.87</v>
          </cell>
        </row>
        <row r="892">
          <cell r="CK892" t="str">
            <v>Interest </v>
          </cell>
        </row>
        <row r="893">
          <cell r="CK893">
            <v>0</v>
          </cell>
        </row>
        <row r="929">
          <cell r="A929">
            <v>37218</v>
          </cell>
        </row>
        <row r="929">
          <cell r="CK929">
            <v>47117.13</v>
          </cell>
        </row>
        <row r="934">
          <cell r="CK934" t="str">
            <v>Interest </v>
          </cell>
        </row>
        <row r="935">
          <cell r="CK935">
            <v>0</v>
          </cell>
        </row>
        <row r="971">
          <cell r="A971">
            <v>37219</v>
          </cell>
        </row>
        <row r="971">
          <cell r="CK971">
            <v>-34161.87</v>
          </cell>
        </row>
        <row r="976">
          <cell r="CK976" t="str">
            <v>Interest </v>
          </cell>
        </row>
        <row r="977">
          <cell r="CK977">
            <v>0</v>
          </cell>
        </row>
        <row r="1013">
          <cell r="A1013">
            <v>37220</v>
          </cell>
        </row>
        <row r="1013">
          <cell r="CK1013">
            <v>-34161.87</v>
          </cell>
        </row>
        <row r="1018">
          <cell r="CK1018" t="str">
            <v>Interest </v>
          </cell>
        </row>
        <row r="1019">
          <cell r="CK1019">
            <v>0</v>
          </cell>
        </row>
        <row r="1055">
          <cell r="A1055">
            <v>37221</v>
          </cell>
        </row>
        <row r="1055">
          <cell r="CK1055">
            <v>65927.13</v>
          </cell>
        </row>
        <row r="1060">
          <cell r="CK1060" t="str">
            <v>Interest </v>
          </cell>
        </row>
        <row r="1061">
          <cell r="CK1061">
            <v>0</v>
          </cell>
        </row>
        <row r="1097">
          <cell r="A1097">
            <v>37222</v>
          </cell>
        </row>
        <row r="1097">
          <cell r="CK1097">
            <v>60977.13</v>
          </cell>
        </row>
        <row r="1102">
          <cell r="CK1102" t="str">
            <v>Interest </v>
          </cell>
        </row>
        <row r="1103">
          <cell r="CK1103">
            <v>0</v>
          </cell>
        </row>
        <row r="1139">
          <cell r="A1139">
            <v>37223</v>
          </cell>
        </row>
        <row r="1139">
          <cell r="CK1139">
            <v>-41586.87</v>
          </cell>
        </row>
        <row r="1144">
          <cell r="CK1144" t="str">
            <v>Interest </v>
          </cell>
        </row>
        <row r="1145">
          <cell r="CK1145">
            <v>0</v>
          </cell>
        </row>
        <row r="1181">
          <cell r="A1181">
            <v>37224</v>
          </cell>
        </row>
        <row r="1181">
          <cell r="CK1181">
            <v>-41586.87</v>
          </cell>
        </row>
        <row r="1186">
          <cell r="CK1186" t="str">
            <v>Interest </v>
          </cell>
        </row>
        <row r="1187">
          <cell r="CK1187">
            <v>0</v>
          </cell>
        </row>
        <row r="1223">
          <cell r="A1223">
            <v>37225</v>
          </cell>
        </row>
        <row r="1223">
          <cell r="CK1223">
            <v>-41586.87</v>
          </cell>
        </row>
        <row r="1228">
          <cell r="CK1228" t="str">
            <v>Interest </v>
          </cell>
        </row>
        <row r="1229">
          <cell r="CK1229">
            <v>0</v>
          </cell>
        </row>
        <row r="1265">
          <cell r="A1265">
            <v>37226</v>
          </cell>
        </row>
        <row r="1265">
          <cell r="CK1265">
            <v>-41586.87</v>
          </cell>
        </row>
        <row r="1270">
          <cell r="CK1270" t="str">
            <v>Interest 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7406818.37999999</v>
          </cell>
        </row>
        <row r="10">
          <cell r="CP10" t="str">
            <v>OTE</v>
          </cell>
        </row>
        <row r="11">
          <cell r="CP11">
            <v>2381320.2</v>
          </cell>
        </row>
        <row r="47">
          <cell r="A47">
            <v>37197</v>
          </cell>
        </row>
        <row r="47">
          <cell r="CP47">
            <v>6160379.37999999</v>
          </cell>
        </row>
        <row r="52">
          <cell r="CP52" t="str">
            <v>OTE</v>
          </cell>
        </row>
        <row r="53">
          <cell r="CP53">
            <v>2516854.2</v>
          </cell>
        </row>
        <row r="89">
          <cell r="A89">
            <v>37198</v>
          </cell>
        </row>
        <row r="89">
          <cell r="CP89">
            <v>-2825396.82000001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-2825396.82000001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6129837.17999999</v>
          </cell>
        </row>
        <row r="178">
          <cell r="CP178" t="str">
            <v>OTE</v>
          </cell>
        </row>
        <row r="179">
          <cell r="CP179">
            <v>2700033</v>
          </cell>
        </row>
        <row r="215">
          <cell r="A215">
            <v>37201</v>
          </cell>
        </row>
        <row r="215">
          <cell r="CP215">
            <v>5798134.98</v>
          </cell>
        </row>
        <row r="220">
          <cell r="CP220" t="str">
            <v>OTE</v>
          </cell>
        </row>
        <row r="221">
          <cell r="CP221">
            <v>2776628.4</v>
          </cell>
        </row>
        <row r="257">
          <cell r="A257">
            <v>37202</v>
          </cell>
        </row>
        <row r="257">
          <cell r="CP257">
            <v>5091174.37999999</v>
          </cell>
        </row>
        <row r="262">
          <cell r="CP262" t="str">
            <v>OTE</v>
          </cell>
        </row>
        <row r="263">
          <cell r="CP263">
            <v>2688504</v>
          </cell>
        </row>
        <row r="299">
          <cell r="A299">
            <v>37203</v>
          </cell>
        </row>
        <row r="299">
          <cell r="CP299">
            <v>3291884.37999999</v>
          </cell>
        </row>
        <row r="304">
          <cell r="CP304" t="str">
            <v>OTE</v>
          </cell>
        </row>
        <row r="305">
          <cell r="CP305">
            <v>2324292.6</v>
          </cell>
        </row>
        <row r="341">
          <cell r="A341">
            <v>37204</v>
          </cell>
        </row>
        <row r="341">
          <cell r="CP341">
            <v>3437819.57999999</v>
          </cell>
        </row>
        <row r="346">
          <cell r="CP346" t="str">
            <v>OTE</v>
          </cell>
        </row>
        <row r="347">
          <cell r="CP347">
            <v>2299201.8</v>
          </cell>
        </row>
        <row r="383">
          <cell r="A383">
            <v>37205</v>
          </cell>
        </row>
        <row r="383">
          <cell r="CP383">
            <v>-1830328.82000001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-1830328.82000001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5601640.37999999</v>
          </cell>
        </row>
        <row r="472">
          <cell r="CP472" t="str">
            <v>OTE</v>
          </cell>
        </row>
        <row r="473">
          <cell r="CP473">
            <v>2511835.2</v>
          </cell>
        </row>
        <row r="509">
          <cell r="A509">
            <v>37208</v>
          </cell>
        </row>
        <row r="509">
          <cell r="CP509">
            <v>4717429.98</v>
          </cell>
        </row>
        <row r="514">
          <cell r="CP514" t="str">
            <v>OTE</v>
          </cell>
        </row>
        <row r="515">
          <cell r="CP515">
            <v>2457789.6</v>
          </cell>
        </row>
        <row r="551">
          <cell r="A551">
            <v>37209</v>
          </cell>
        </row>
        <row r="551">
          <cell r="CP551">
            <v>7036772.98</v>
          </cell>
        </row>
        <row r="556">
          <cell r="CP556" t="str">
            <v>OTE</v>
          </cell>
        </row>
        <row r="557">
          <cell r="CP557">
            <v>2732452.8</v>
          </cell>
        </row>
        <row r="593">
          <cell r="A593">
            <v>37210</v>
          </cell>
        </row>
        <row r="593">
          <cell r="CP593">
            <v>7896334.57999999</v>
          </cell>
        </row>
        <row r="598">
          <cell r="CP598" t="str">
            <v>OTE</v>
          </cell>
        </row>
        <row r="599">
          <cell r="CP599">
            <v>2909680.2</v>
          </cell>
        </row>
        <row r="635">
          <cell r="A635">
            <v>37211</v>
          </cell>
        </row>
        <row r="635">
          <cell r="CP635">
            <v>3669751.98</v>
          </cell>
        </row>
        <row r="640">
          <cell r="CP640" t="str">
            <v>OTE</v>
          </cell>
        </row>
        <row r="641">
          <cell r="CP641">
            <v>2872942.8</v>
          </cell>
        </row>
        <row r="677">
          <cell r="A677">
            <v>37212</v>
          </cell>
        </row>
        <row r="677">
          <cell r="CP677">
            <v>-7362341.82000001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-7362341.82000001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4593002.57999999</v>
          </cell>
        </row>
        <row r="766">
          <cell r="CP766" t="str">
            <v>OTE</v>
          </cell>
        </row>
        <row r="767">
          <cell r="CP767">
            <v>2731495.2</v>
          </cell>
        </row>
        <row r="803">
          <cell r="A803">
            <v>37215</v>
          </cell>
        </row>
        <row r="803">
          <cell r="CP803">
            <v>4239582.37999999</v>
          </cell>
        </row>
        <row r="808">
          <cell r="CP808" t="str">
            <v>OTE</v>
          </cell>
        </row>
        <row r="809">
          <cell r="CP809">
            <v>2479755.6</v>
          </cell>
        </row>
        <row r="845">
          <cell r="A845">
            <v>37216</v>
          </cell>
        </row>
        <row r="845">
          <cell r="CP845">
            <v>5780495.37999999</v>
          </cell>
        </row>
        <row r="850">
          <cell r="CP850" t="str">
            <v>OTE</v>
          </cell>
        </row>
        <row r="851">
          <cell r="CP851">
            <v>2561869.8</v>
          </cell>
        </row>
        <row r="887">
          <cell r="A887">
            <v>37217</v>
          </cell>
        </row>
        <row r="887">
          <cell r="CP887">
            <v>5780495.37999999</v>
          </cell>
        </row>
        <row r="892">
          <cell r="CP892" t="str">
            <v>OTE</v>
          </cell>
        </row>
        <row r="893">
          <cell r="CP893">
            <v>2561869.8</v>
          </cell>
        </row>
        <row r="929">
          <cell r="A929">
            <v>37218</v>
          </cell>
        </row>
        <row r="929">
          <cell r="CP929">
            <v>8823978.37999999</v>
          </cell>
        </row>
        <row r="934">
          <cell r="CP934" t="str">
            <v>OTE</v>
          </cell>
        </row>
        <row r="935">
          <cell r="CP935">
            <v>2561869.8</v>
          </cell>
        </row>
        <row r="971">
          <cell r="A971">
            <v>37219</v>
          </cell>
        </row>
        <row r="971">
          <cell r="CP971">
            <v>-1198139.82000001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-1198139.82000001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8839061.75999999</v>
          </cell>
        </row>
        <row r="1060">
          <cell r="CP1060" t="str">
            <v>OTE</v>
          </cell>
        </row>
        <row r="1061">
          <cell r="CP1061">
            <v>2438469.6</v>
          </cell>
        </row>
        <row r="1097">
          <cell r="A1097">
            <v>37222</v>
          </cell>
        </row>
        <row r="1097">
          <cell r="CP1097">
            <v>4373202.62999999</v>
          </cell>
        </row>
        <row r="1102">
          <cell r="CP1102" t="str">
            <v>OTE</v>
          </cell>
        </row>
        <row r="1103">
          <cell r="CP1103">
            <v>2582105.4</v>
          </cell>
        </row>
        <row r="1139">
          <cell r="A1139">
            <v>37223</v>
          </cell>
        </row>
        <row r="1139">
          <cell r="CP1139">
            <v>-3797178.57000001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-3797178.57000001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-3797178.57000001</v>
          </cell>
        </row>
        <row r="1228">
          <cell r="CP1228" t="str">
            <v>OTE</v>
          </cell>
        </row>
        <row r="1229">
          <cell r="CP1229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87899.7100000005</v>
          </cell>
        </row>
        <row r="10">
          <cell r="CP10" t="str">
            <v>OTE</v>
          </cell>
        </row>
        <row r="11">
          <cell r="CP11">
            <v>0</v>
          </cell>
        </row>
        <row r="47">
          <cell r="A47">
            <v>37197</v>
          </cell>
        </row>
        <row r="47">
          <cell r="CP47">
            <v>122399.23</v>
          </cell>
        </row>
        <row r="52">
          <cell r="CP52" t="str">
            <v>OTE</v>
          </cell>
        </row>
        <row r="53">
          <cell r="CP53">
            <v>0</v>
          </cell>
        </row>
        <row r="89">
          <cell r="A89">
            <v>37198</v>
          </cell>
        </row>
        <row r="89">
          <cell r="CP89">
            <v>249899.71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249899.71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65399.2300000005</v>
          </cell>
        </row>
        <row r="178">
          <cell r="CP178" t="str">
            <v>OTE</v>
          </cell>
        </row>
        <row r="179">
          <cell r="CP179">
            <v>0</v>
          </cell>
        </row>
        <row r="215">
          <cell r="A215">
            <v>37201</v>
          </cell>
        </row>
        <row r="215">
          <cell r="CP215">
            <v>97154.7100000005</v>
          </cell>
        </row>
        <row r="220">
          <cell r="CP220" t="str">
            <v>OTE</v>
          </cell>
        </row>
        <row r="221">
          <cell r="CP221">
            <v>0</v>
          </cell>
        </row>
        <row r="257">
          <cell r="A257">
            <v>37202</v>
          </cell>
        </row>
        <row r="257">
          <cell r="CP257">
            <v>-48256.2899999995</v>
          </cell>
        </row>
        <row r="262">
          <cell r="CP262" t="str">
            <v>OTE</v>
          </cell>
        </row>
        <row r="263">
          <cell r="CP263">
            <v>0</v>
          </cell>
        </row>
        <row r="299">
          <cell r="A299">
            <v>37203</v>
          </cell>
        </row>
        <row r="299">
          <cell r="CP299">
            <v>-19101.2899999995</v>
          </cell>
        </row>
        <row r="304">
          <cell r="CP304" t="str">
            <v>OTE</v>
          </cell>
        </row>
        <row r="305">
          <cell r="CP305">
            <v>0</v>
          </cell>
        </row>
        <row r="341">
          <cell r="A341">
            <v>37204</v>
          </cell>
        </row>
        <row r="341">
          <cell r="CP341">
            <v>1327883.23</v>
          </cell>
        </row>
        <row r="346">
          <cell r="CP346" t="str">
            <v>OTE</v>
          </cell>
        </row>
        <row r="347">
          <cell r="CP347">
            <v>0</v>
          </cell>
        </row>
        <row r="383">
          <cell r="A383">
            <v>37205</v>
          </cell>
        </row>
        <row r="383">
          <cell r="CP383">
            <v>1476383.71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1476383.71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1327568.23</v>
          </cell>
        </row>
        <row r="472">
          <cell r="CP472" t="str">
            <v>OTE</v>
          </cell>
        </row>
        <row r="473">
          <cell r="CP473">
            <v>0</v>
          </cell>
        </row>
        <row r="509">
          <cell r="A509">
            <v>37208</v>
          </cell>
        </row>
        <row r="509">
          <cell r="CP509">
            <v>128970.23</v>
          </cell>
        </row>
        <row r="514">
          <cell r="CP514" t="str">
            <v>OTE</v>
          </cell>
        </row>
        <row r="515">
          <cell r="CP515">
            <v>0</v>
          </cell>
        </row>
        <row r="551">
          <cell r="A551">
            <v>37209</v>
          </cell>
        </row>
        <row r="551">
          <cell r="CP551">
            <v>153899.71</v>
          </cell>
        </row>
        <row r="556">
          <cell r="CP556" t="str">
            <v>OTE</v>
          </cell>
        </row>
        <row r="557">
          <cell r="CP557">
            <v>0</v>
          </cell>
        </row>
        <row r="593">
          <cell r="A593">
            <v>37210</v>
          </cell>
        </row>
        <row r="593">
          <cell r="CP593">
            <v>207083.71</v>
          </cell>
        </row>
        <row r="598">
          <cell r="CP598" t="str">
            <v>OTE</v>
          </cell>
        </row>
        <row r="599">
          <cell r="CP599">
            <v>0</v>
          </cell>
        </row>
        <row r="635">
          <cell r="A635">
            <v>37211</v>
          </cell>
        </row>
        <row r="635">
          <cell r="CP635">
            <v>155398.71</v>
          </cell>
        </row>
        <row r="640">
          <cell r="CP640" t="str">
            <v>OTE</v>
          </cell>
        </row>
        <row r="641">
          <cell r="CP641">
            <v>0</v>
          </cell>
        </row>
        <row r="677">
          <cell r="A677">
            <v>37212</v>
          </cell>
        </row>
        <row r="677">
          <cell r="CP677">
            <v>29398.7100000004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29398.7100000004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-301.769999999553</v>
          </cell>
        </row>
        <row r="766">
          <cell r="CP766" t="str">
            <v>OTE</v>
          </cell>
        </row>
        <row r="767">
          <cell r="CP767">
            <v>0</v>
          </cell>
        </row>
        <row r="803">
          <cell r="A803">
            <v>37215</v>
          </cell>
        </row>
        <row r="803">
          <cell r="CP803">
            <v>91199.2300000005</v>
          </cell>
        </row>
        <row r="808">
          <cell r="CP808" t="str">
            <v>OTE</v>
          </cell>
        </row>
        <row r="809">
          <cell r="CP809">
            <v>0</v>
          </cell>
        </row>
        <row r="845">
          <cell r="A845">
            <v>37216</v>
          </cell>
        </row>
        <row r="845">
          <cell r="CP845">
            <v>115199.71</v>
          </cell>
        </row>
        <row r="850">
          <cell r="CP850" t="str">
            <v>OTE</v>
          </cell>
        </row>
        <row r="851">
          <cell r="CP851">
            <v>0</v>
          </cell>
        </row>
        <row r="887">
          <cell r="A887">
            <v>37217</v>
          </cell>
        </row>
        <row r="887">
          <cell r="CP887">
            <v>-15300.2899999996</v>
          </cell>
        </row>
        <row r="892">
          <cell r="CP892" t="str">
            <v>OTE</v>
          </cell>
        </row>
        <row r="893">
          <cell r="CP893">
            <v>0</v>
          </cell>
        </row>
        <row r="929">
          <cell r="A929">
            <v>37218</v>
          </cell>
        </row>
        <row r="929">
          <cell r="CP929">
            <v>329648.71</v>
          </cell>
        </row>
        <row r="934">
          <cell r="CP934" t="str">
            <v>OTE</v>
          </cell>
        </row>
        <row r="935">
          <cell r="CP935">
            <v>0</v>
          </cell>
        </row>
        <row r="971">
          <cell r="A971">
            <v>37219</v>
          </cell>
        </row>
        <row r="971">
          <cell r="CP971">
            <v>217198.71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217198.71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283748.23</v>
          </cell>
        </row>
        <row r="1060">
          <cell r="CP1060" t="str">
            <v>OTE</v>
          </cell>
        </row>
        <row r="1061">
          <cell r="CP1061">
            <v>0</v>
          </cell>
        </row>
        <row r="1097">
          <cell r="A1097">
            <v>37222</v>
          </cell>
        </row>
        <row r="1097">
          <cell r="CP1097">
            <v>309793.49</v>
          </cell>
        </row>
        <row r="1102">
          <cell r="CP1102" t="str">
            <v>OTE</v>
          </cell>
        </row>
        <row r="1103">
          <cell r="CP1103">
            <v>0</v>
          </cell>
        </row>
        <row r="1139">
          <cell r="A1139">
            <v>37223</v>
          </cell>
        </row>
        <row r="1139">
          <cell r="CP1139">
            <v>299893.97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299893.97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299893.97</v>
          </cell>
        </row>
        <row r="1228">
          <cell r="CP1228" t="str">
            <v>OTE</v>
          </cell>
        </row>
        <row r="1229">
          <cell r="CP1229">
            <v>0</v>
          </cell>
        </row>
        <row r="1265">
          <cell r="A1265">
            <v>37226</v>
          </cell>
        </row>
        <row r="1265">
          <cell r="CP1265">
            <v>299893.97</v>
          </cell>
        </row>
        <row r="1270">
          <cell r="CP1270" t="str">
            <v>OTE</v>
          </cell>
        </row>
        <row r="1271">
          <cell r="CP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37195</v>
          </cell>
        </row>
        <row r="5">
          <cell r="B5">
            <v>37196</v>
          </cell>
        </row>
        <row r="5">
          <cell r="BB5">
            <v>1122010.94</v>
          </cell>
        </row>
        <row r="5">
          <cell r="BF5">
            <v>-709606</v>
          </cell>
        </row>
        <row r="6">
          <cell r="B6">
            <v>37197</v>
          </cell>
        </row>
        <row r="6">
          <cell r="BB6">
            <v>-1122012.94</v>
          </cell>
        </row>
        <row r="6">
          <cell r="BF6">
            <v>229237</v>
          </cell>
        </row>
        <row r="7">
          <cell r="B7">
            <v>37198</v>
          </cell>
        </row>
        <row r="8">
          <cell r="B8">
            <v>37199</v>
          </cell>
        </row>
        <row r="9">
          <cell r="B9">
            <v>37200</v>
          </cell>
        </row>
        <row r="9">
          <cell r="BB9">
            <v>1148514.6</v>
          </cell>
        </row>
        <row r="9">
          <cell r="BF9">
            <v>-346028</v>
          </cell>
        </row>
        <row r="10">
          <cell r="B10">
            <v>37201</v>
          </cell>
        </row>
        <row r="10">
          <cell r="BB10">
            <v>-1148514.6</v>
          </cell>
        </row>
        <row r="10">
          <cell r="BF10">
            <v>25030</v>
          </cell>
        </row>
        <row r="11">
          <cell r="B11">
            <v>37202</v>
          </cell>
        </row>
        <row r="11">
          <cell r="BB11">
            <v>219632.06</v>
          </cell>
        </row>
        <row r="11">
          <cell r="BF11">
            <v>-63924</v>
          </cell>
        </row>
        <row r="12">
          <cell r="B12">
            <v>37203</v>
          </cell>
        </row>
        <row r="12">
          <cell r="BB12">
            <v>0</v>
          </cell>
        </row>
        <row r="12">
          <cell r="BF12">
            <v>-16559</v>
          </cell>
        </row>
        <row r="13">
          <cell r="B13">
            <v>37204</v>
          </cell>
        </row>
        <row r="13">
          <cell r="BB13">
            <v>1396763</v>
          </cell>
        </row>
        <row r="13">
          <cell r="BF13">
            <v>-137256</v>
          </cell>
        </row>
        <row r="14">
          <cell r="B14">
            <v>37205</v>
          </cell>
        </row>
        <row r="15">
          <cell r="B15">
            <v>37206</v>
          </cell>
        </row>
        <row r="16">
          <cell r="B16">
            <v>37207</v>
          </cell>
        </row>
        <row r="17">
          <cell r="B17">
            <v>37208</v>
          </cell>
        </row>
        <row r="17">
          <cell r="BB17">
            <v>-1616395.06</v>
          </cell>
        </row>
        <row r="17">
          <cell r="BF17">
            <v>-68768</v>
          </cell>
        </row>
        <row r="18">
          <cell r="B18">
            <v>37209</v>
          </cell>
        </row>
        <row r="18">
          <cell r="BB18">
            <v>2085731.34</v>
          </cell>
        </row>
        <row r="18">
          <cell r="BF18">
            <v>-325232</v>
          </cell>
        </row>
        <row r="19">
          <cell r="B19">
            <v>37210</v>
          </cell>
        </row>
        <row r="19">
          <cell r="BB19">
            <v>-1676695.52</v>
          </cell>
        </row>
        <row r="19">
          <cell r="BF19">
            <v>-146443</v>
          </cell>
        </row>
        <row r="20">
          <cell r="B20">
            <v>37211</v>
          </cell>
        </row>
        <row r="20">
          <cell r="BB20">
            <v>-409035.82</v>
          </cell>
        </row>
        <row r="20">
          <cell r="BF20">
            <v>-148149</v>
          </cell>
        </row>
        <row r="21">
          <cell r="B21">
            <v>37212</v>
          </cell>
        </row>
        <row r="22">
          <cell r="B22">
            <v>37213</v>
          </cell>
        </row>
        <row r="23">
          <cell r="B23">
            <v>37214</v>
          </cell>
        </row>
        <row r="23">
          <cell r="BB23">
            <v>1259423.98</v>
          </cell>
        </row>
        <row r="23">
          <cell r="BF23">
            <v>288431</v>
          </cell>
        </row>
        <row r="24">
          <cell r="B24">
            <v>37215</v>
          </cell>
        </row>
        <row r="24">
          <cell r="BB24">
            <v>3183547.44</v>
          </cell>
        </row>
        <row r="24">
          <cell r="BF24">
            <v>315001</v>
          </cell>
        </row>
        <row r="25">
          <cell r="B25">
            <v>37216</v>
          </cell>
        </row>
        <row r="25">
          <cell r="BB25">
            <v>-719702.16</v>
          </cell>
        </row>
        <row r="25">
          <cell r="BF25">
            <v>134561</v>
          </cell>
        </row>
        <row r="26">
          <cell r="B26">
            <v>37217</v>
          </cell>
        </row>
        <row r="26">
          <cell r="BB26">
            <v>0</v>
          </cell>
        </row>
        <row r="27">
          <cell r="B27">
            <v>37218</v>
          </cell>
        </row>
        <row r="27">
          <cell r="BB27">
            <v>0</v>
          </cell>
        </row>
        <row r="27">
          <cell r="BF27">
            <v>3043483</v>
          </cell>
        </row>
        <row r="28">
          <cell r="B28">
            <v>37219</v>
          </cell>
        </row>
        <row r="29">
          <cell r="B29">
            <v>37220</v>
          </cell>
        </row>
        <row r="30">
          <cell r="B30">
            <v>37221</v>
          </cell>
        </row>
        <row r="30">
          <cell r="BB30">
            <v>0</v>
          </cell>
        </row>
        <row r="30">
          <cell r="BF30">
            <v>378102</v>
          </cell>
        </row>
        <row r="31">
          <cell r="B31">
            <v>37222</v>
          </cell>
        </row>
        <row r="31">
          <cell r="BB31">
            <v>-597512</v>
          </cell>
        </row>
        <row r="31">
          <cell r="BF31">
            <v>-3875575.5</v>
          </cell>
        </row>
        <row r="32">
          <cell r="B32">
            <v>37223</v>
          </cell>
        </row>
        <row r="32">
          <cell r="BB32">
            <v>0</v>
          </cell>
        </row>
        <row r="32">
          <cell r="BF32">
            <v>240872.5</v>
          </cell>
        </row>
        <row r="33">
          <cell r="B33">
            <v>37224</v>
          </cell>
        </row>
        <row r="34">
          <cell r="B34">
            <v>37225</v>
          </cell>
        </row>
        <row r="35">
          <cell r="B35">
            <v>37226</v>
          </cell>
        </row>
        <row r="36">
          <cell r="B36">
            <v>0</v>
          </cell>
        </row>
      </sheetData>
      <sheetData sheetId="3"/>
      <sheetData sheetId="4"/>
      <sheetData sheetId="5"/>
      <sheetData sheetId="6"/>
      <sheetData sheetId="7">
        <row r="17">
          <cell r="K17">
            <v>26000</v>
          </cell>
        </row>
      </sheetData>
      <sheetData sheetId="8">
        <row r="20">
          <cell r="J20">
            <v>-24772550</v>
          </cell>
        </row>
        <row r="22">
          <cell r="J22">
            <v>36249193.5</v>
          </cell>
        </row>
      </sheetData>
      <sheetData sheetId="9">
        <row r="12">
          <cell r="K12">
            <v>627000</v>
          </cell>
        </row>
      </sheetData>
      <sheetData sheetId="10">
        <row r="13">
          <cell r="I13">
            <v>58500</v>
          </cell>
        </row>
      </sheetData>
      <sheetData sheetId="11">
        <row r="13">
          <cell r="I13">
            <v>1302620</v>
          </cell>
        </row>
      </sheetData>
      <sheetData sheetId="12">
        <row r="13">
          <cell r="I13">
            <v>0</v>
          </cell>
        </row>
      </sheetData>
      <sheetData sheetId="13">
        <row r="12">
          <cell r="K12">
            <v>8137006.5</v>
          </cell>
        </row>
      </sheetData>
      <sheetData sheetId="14">
        <row r="19">
          <cell r="J19">
            <v>177823844</v>
          </cell>
        </row>
      </sheetData>
      <sheetData sheetId="15"/>
      <sheetData sheetId="16"/>
      <sheetData sheetId="17"/>
      <sheetData sheetId="18">
        <row r="12">
          <cell r="I12">
            <v>693502</v>
          </cell>
        </row>
      </sheetData>
      <sheetData sheetId="19"/>
      <sheetData sheetId="20">
        <row r="12">
          <cell r="I12">
            <v>3835460.48</v>
          </cell>
        </row>
      </sheetData>
      <sheetData sheetId="21">
        <row r="16">
          <cell r="K16">
            <v>5189275.5</v>
          </cell>
        </row>
      </sheetData>
      <sheetData sheetId="22">
        <row r="16">
          <cell r="K16">
            <v>347700</v>
          </cell>
        </row>
      </sheetData>
      <sheetData sheetId="23"/>
      <sheetData sheetId="24"/>
      <sheetData sheetId="25">
        <row r="17">
          <cell r="J17">
            <v>370311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748.269000005617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748.269000005617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-315501.730999994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-315501.730999994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748.269000005617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748.269000005617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748.269000005617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748.269000005617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-1461.77999997139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-1461.77999997139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-1461.77999997139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-1461.77999997139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-1461.77999997139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-1461.77999997139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FF5">
            <v>2714423.67061644</v>
          </cell>
        </row>
        <row r="7">
          <cell r="FF7" t="str">
            <v>Fut. Fees</v>
          </cell>
        </row>
        <row r="8">
          <cell r="FF8">
            <v>0</v>
          </cell>
        </row>
        <row r="10">
          <cell r="FF10" t="str">
            <v>OTE</v>
          </cell>
        </row>
        <row r="11">
          <cell r="FF11">
            <v>0</v>
          </cell>
        </row>
        <row r="13">
          <cell r="FF13" t="str">
            <v>OTE</v>
          </cell>
        </row>
        <row r="14">
          <cell r="FF14">
            <v>0</v>
          </cell>
        </row>
        <row r="16">
          <cell r="FF16" t="str">
            <v>Palo &amp; Cob Elec</v>
          </cell>
        </row>
        <row r="17">
          <cell r="FF17">
            <v>-0.00999999999839929</v>
          </cell>
        </row>
        <row r="19">
          <cell r="FF19">
            <v>-0.00999999999839929</v>
          </cell>
        </row>
        <row r="47">
          <cell r="A47">
            <v>37197</v>
          </cell>
        </row>
        <row r="47">
          <cell r="FF47">
            <v>2221020.43755057</v>
          </cell>
        </row>
        <row r="49">
          <cell r="FF49" t="str">
            <v>Fut. Fees</v>
          </cell>
        </row>
        <row r="50">
          <cell r="FF50">
            <v>0</v>
          </cell>
        </row>
        <row r="52">
          <cell r="FF52" t="str">
            <v>OTE</v>
          </cell>
        </row>
        <row r="53">
          <cell r="FF53">
            <v>0</v>
          </cell>
        </row>
        <row r="55">
          <cell r="FF55" t="str">
            <v>OTE</v>
          </cell>
        </row>
        <row r="56">
          <cell r="FF56">
            <v>0</v>
          </cell>
        </row>
        <row r="58">
          <cell r="FF58" t="str">
            <v>Palo &amp; Cob Elec</v>
          </cell>
        </row>
        <row r="59">
          <cell r="FF59">
            <v>-0.00999999999839929</v>
          </cell>
        </row>
        <row r="61">
          <cell r="FF61">
            <v>-0.00999999999839929</v>
          </cell>
        </row>
        <row r="89">
          <cell r="A89">
            <v>37198</v>
          </cell>
        </row>
        <row r="89">
          <cell r="FF89">
            <v>3280785.93297159</v>
          </cell>
        </row>
        <row r="91">
          <cell r="FF91" t="str">
            <v>Fut. Fees</v>
          </cell>
        </row>
        <row r="92">
          <cell r="FF92">
            <v>0</v>
          </cell>
        </row>
        <row r="94">
          <cell r="FF94" t="str">
            <v>OTE</v>
          </cell>
        </row>
        <row r="95">
          <cell r="FF95">
            <v>0</v>
          </cell>
        </row>
        <row r="97">
          <cell r="FF97" t="str">
            <v>OTE</v>
          </cell>
        </row>
        <row r="98">
          <cell r="FF98">
            <v>0</v>
          </cell>
        </row>
        <row r="100">
          <cell r="FF100" t="str">
            <v>Palo &amp; Cob Elec</v>
          </cell>
        </row>
        <row r="101">
          <cell r="FF101">
            <v>-0.00999999999839929</v>
          </cell>
        </row>
        <row r="103">
          <cell r="FF103">
            <v>-0.00999999999839929</v>
          </cell>
        </row>
        <row r="131">
          <cell r="A131">
            <v>37199</v>
          </cell>
        </row>
        <row r="131">
          <cell r="FF131">
            <v>3536980.71877807</v>
          </cell>
        </row>
        <row r="133">
          <cell r="FF133" t="str">
            <v>Fut. Fees</v>
          </cell>
        </row>
        <row r="134">
          <cell r="FF134">
            <v>0</v>
          </cell>
        </row>
        <row r="136">
          <cell r="FF136" t="str">
            <v>OTE</v>
          </cell>
        </row>
        <row r="137">
          <cell r="FF137">
            <v>0</v>
          </cell>
        </row>
        <row r="139">
          <cell r="FF139" t="str">
            <v>OTE</v>
          </cell>
        </row>
        <row r="140">
          <cell r="FF140">
            <v>0</v>
          </cell>
        </row>
        <row r="142">
          <cell r="FF142" t="str">
            <v>Palo &amp; Cob Elec</v>
          </cell>
        </row>
        <row r="143">
          <cell r="FF143">
            <v>-0.00999999999839929</v>
          </cell>
        </row>
        <row r="145">
          <cell r="FF145">
            <v>-0.00999999999839929</v>
          </cell>
        </row>
        <row r="173">
          <cell r="A173">
            <v>37200</v>
          </cell>
        </row>
        <row r="173">
          <cell r="FF173">
            <v>2728219.09435275</v>
          </cell>
        </row>
        <row r="175">
          <cell r="FF175" t="str">
            <v>Fut. Fees</v>
          </cell>
        </row>
        <row r="176">
          <cell r="FF176">
            <v>0</v>
          </cell>
        </row>
        <row r="178">
          <cell r="FF178" t="str">
            <v>OTE</v>
          </cell>
        </row>
        <row r="179">
          <cell r="FF179">
            <v>0</v>
          </cell>
        </row>
        <row r="181">
          <cell r="FF181" t="str">
            <v>OTE</v>
          </cell>
        </row>
        <row r="182">
          <cell r="FF182">
            <v>0</v>
          </cell>
        </row>
        <row r="184">
          <cell r="FF184" t="str">
            <v>Palo &amp; Cob Elec</v>
          </cell>
        </row>
        <row r="185">
          <cell r="FF185">
            <v>-0.00999999999839929</v>
          </cell>
        </row>
        <row r="187">
          <cell r="FF187">
            <v>-0.00999999999839929</v>
          </cell>
        </row>
        <row r="215">
          <cell r="A215">
            <v>37201</v>
          </cell>
        </row>
        <row r="215">
          <cell r="FF215">
            <v>2903185.92354644</v>
          </cell>
        </row>
        <row r="217">
          <cell r="FF217" t="str">
            <v>Fut. Fees</v>
          </cell>
        </row>
        <row r="218">
          <cell r="FF218">
            <v>0</v>
          </cell>
        </row>
        <row r="220">
          <cell r="FF220" t="str">
            <v>OTE</v>
          </cell>
        </row>
        <row r="221">
          <cell r="FF221">
            <v>0</v>
          </cell>
        </row>
        <row r="223">
          <cell r="FF223" t="str">
            <v>OTE</v>
          </cell>
        </row>
        <row r="224">
          <cell r="FF224">
            <v>0</v>
          </cell>
        </row>
        <row r="226">
          <cell r="FF226" t="str">
            <v>Palo &amp; Cob Elec</v>
          </cell>
        </row>
        <row r="227">
          <cell r="FF227">
            <v>-0.00999999999839929</v>
          </cell>
        </row>
        <row r="229">
          <cell r="FF229">
            <v>-0.00999999999839929</v>
          </cell>
        </row>
        <row r="257">
          <cell r="A257">
            <v>37202</v>
          </cell>
        </row>
        <row r="257">
          <cell r="FF257">
            <v>2729017.78936518</v>
          </cell>
        </row>
        <row r="259">
          <cell r="FF259" t="str">
            <v>Fut. Fees</v>
          </cell>
        </row>
        <row r="260">
          <cell r="FF260">
            <v>0</v>
          </cell>
        </row>
        <row r="262">
          <cell r="FF262" t="str">
            <v>OTE</v>
          </cell>
        </row>
        <row r="263">
          <cell r="FF263">
            <v>0</v>
          </cell>
        </row>
        <row r="265">
          <cell r="FF265" t="str">
            <v>OTE</v>
          </cell>
        </row>
        <row r="266">
          <cell r="FF266">
            <v>0</v>
          </cell>
        </row>
        <row r="268">
          <cell r="FF268" t="str">
            <v>Palo &amp; Cob Elec</v>
          </cell>
        </row>
        <row r="269">
          <cell r="FF269">
            <v>-0.00999999999839929</v>
          </cell>
        </row>
        <row r="271">
          <cell r="FF271">
            <v>-0.00999999999839929</v>
          </cell>
        </row>
        <row r="273">
          <cell r="FF273" t="str">
            <v>Palo &amp; Cob Elec</v>
          </cell>
        </row>
        <row r="274">
          <cell r="FF274">
            <v>0</v>
          </cell>
        </row>
        <row r="276">
          <cell r="FF276">
            <v>0</v>
          </cell>
        </row>
        <row r="299">
          <cell r="A299">
            <v>37203</v>
          </cell>
        </row>
        <row r="299">
          <cell r="FF299">
            <v>1961847.58601217</v>
          </cell>
        </row>
        <row r="301">
          <cell r="FF301" t="str">
            <v>Fut. Fees</v>
          </cell>
        </row>
        <row r="302">
          <cell r="FF302">
            <v>0</v>
          </cell>
        </row>
        <row r="304">
          <cell r="FF304" t="str">
            <v>OTE</v>
          </cell>
        </row>
        <row r="305">
          <cell r="FF305">
            <v>0</v>
          </cell>
        </row>
        <row r="307">
          <cell r="FF307" t="str">
            <v>OTE</v>
          </cell>
        </row>
        <row r="308">
          <cell r="FF308">
            <v>0</v>
          </cell>
        </row>
        <row r="310">
          <cell r="FF310" t="str">
            <v>Palo &amp; Cob Elec</v>
          </cell>
        </row>
        <row r="311">
          <cell r="FF311">
            <v>-0.00999999999839929</v>
          </cell>
        </row>
        <row r="313">
          <cell r="FF313">
            <v>-0.00999999999839929</v>
          </cell>
        </row>
        <row r="341">
          <cell r="A341">
            <v>37204</v>
          </cell>
        </row>
        <row r="341">
          <cell r="FF341">
            <v>2494591.97067588</v>
          </cell>
        </row>
        <row r="343">
          <cell r="FF343" t="str">
            <v>Fut. Fees</v>
          </cell>
        </row>
        <row r="344">
          <cell r="FF344">
            <v>0</v>
          </cell>
        </row>
        <row r="346">
          <cell r="FF346" t="str">
            <v>OTE</v>
          </cell>
        </row>
        <row r="347">
          <cell r="FF347">
            <v>0</v>
          </cell>
        </row>
        <row r="349">
          <cell r="FF349" t="str">
            <v>OTE</v>
          </cell>
        </row>
        <row r="350">
          <cell r="FF350">
            <v>0</v>
          </cell>
        </row>
        <row r="352">
          <cell r="FF352" t="str">
            <v>Palo &amp; Cob Elec</v>
          </cell>
        </row>
        <row r="353">
          <cell r="FF353">
            <v>-0.00999999999839929</v>
          </cell>
        </row>
        <row r="355">
          <cell r="FF355">
            <v>-15.9599999999984</v>
          </cell>
        </row>
        <row r="383">
          <cell r="A383">
            <v>37205</v>
          </cell>
        </row>
        <row r="383">
          <cell r="FF383">
            <v>3866385.29068278</v>
          </cell>
        </row>
        <row r="385">
          <cell r="FF385" t="str">
            <v>Fut. Fees</v>
          </cell>
        </row>
        <row r="386">
          <cell r="FF386">
            <v>0</v>
          </cell>
        </row>
        <row r="388">
          <cell r="FF388" t="str">
            <v>OTE</v>
          </cell>
        </row>
        <row r="389">
          <cell r="FF389">
            <v>0</v>
          </cell>
        </row>
        <row r="391">
          <cell r="FF391" t="str">
            <v>OTE</v>
          </cell>
        </row>
        <row r="392">
          <cell r="FF392">
            <v>0</v>
          </cell>
        </row>
        <row r="394">
          <cell r="FF394" t="str">
            <v>Palo &amp; Cob Elec</v>
          </cell>
        </row>
        <row r="395">
          <cell r="FF395">
            <v>-15.9599999999984</v>
          </cell>
        </row>
        <row r="397">
          <cell r="FF397">
            <v>-15.9599999999984</v>
          </cell>
        </row>
        <row r="425">
          <cell r="A425">
            <v>37206</v>
          </cell>
        </row>
        <row r="425">
          <cell r="FF425">
            <v>4105773.85683349</v>
          </cell>
        </row>
        <row r="427">
          <cell r="FF427" t="str">
            <v>Fut. Fees</v>
          </cell>
        </row>
        <row r="428">
          <cell r="FF428">
            <v>0</v>
          </cell>
        </row>
        <row r="430">
          <cell r="FF430" t="str">
            <v>OTE</v>
          </cell>
        </row>
        <row r="431">
          <cell r="FF431">
            <v>0</v>
          </cell>
        </row>
        <row r="433">
          <cell r="FF433" t="str">
            <v>OTE</v>
          </cell>
        </row>
        <row r="434">
          <cell r="FF434">
            <v>0</v>
          </cell>
        </row>
        <row r="436">
          <cell r="FF436" t="str">
            <v>Palo &amp; Cob Elec</v>
          </cell>
        </row>
        <row r="437">
          <cell r="FF437">
            <v>-15.9599999999984</v>
          </cell>
        </row>
        <row r="439">
          <cell r="FF439">
            <v>-15.9599999999984</v>
          </cell>
        </row>
        <row r="467">
          <cell r="A467">
            <v>37207</v>
          </cell>
        </row>
        <row r="467">
          <cell r="FF467">
            <v>2208905.63080164</v>
          </cell>
        </row>
        <row r="469">
          <cell r="FF469" t="str">
            <v>Fut. Fees</v>
          </cell>
        </row>
        <row r="470">
          <cell r="FF470">
            <v>0</v>
          </cell>
        </row>
        <row r="472">
          <cell r="FF472" t="str">
            <v>OTE</v>
          </cell>
        </row>
        <row r="473">
          <cell r="FF473">
            <v>0</v>
          </cell>
        </row>
        <row r="475">
          <cell r="FF475" t="str">
            <v>OTE</v>
          </cell>
        </row>
        <row r="476">
          <cell r="FF476">
            <v>0</v>
          </cell>
        </row>
        <row r="478">
          <cell r="FF478" t="str">
            <v>Palo &amp; Cob Elec</v>
          </cell>
        </row>
        <row r="479">
          <cell r="FF479">
            <v>-15.9599999999984</v>
          </cell>
        </row>
        <row r="481">
          <cell r="FF481">
            <v>-15.9599999999984</v>
          </cell>
        </row>
        <row r="509">
          <cell r="A509">
            <v>37208</v>
          </cell>
        </row>
        <row r="509">
          <cell r="FF509">
            <v>2727632.07336662</v>
          </cell>
        </row>
        <row r="511">
          <cell r="FF511" t="str">
            <v>Fut. Fees</v>
          </cell>
        </row>
        <row r="512">
          <cell r="FF512">
            <v>0</v>
          </cell>
        </row>
        <row r="514">
          <cell r="FF514" t="str">
            <v>OTE</v>
          </cell>
        </row>
        <row r="515">
          <cell r="FF515">
            <v>0</v>
          </cell>
        </row>
        <row r="517">
          <cell r="FF517" t="str">
            <v>OTE</v>
          </cell>
        </row>
        <row r="518">
          <cell r="FF518">
            <v>450000</v>
          </cell>
        </row>
        <row r="520">
          <cell r="FF520" t="str">
            <v>Palo &amp; Cob Elec</v>
          </cell>
        </row>
        <row r="521">
          <cell r="FF521">
            <v>-15.9599999999984</v>
          </cell>
        </row>
        <row r="523">
          <cell r="FF523">
            <v>-0.00999999999839929</v>
          </cell>
        </row>
        <row r="551">
          <cell r="A551">
            <v>37209</v>
          </cell>
        </row>
        <row r="551">
          <cell r="FF551">
            <v>2430909.94532702</v>
          </cell>
        </row>
        <row r="553">
          <cell r="FF553" t="str">
            <v>Fut. Fees</v>
          </cell>
        </row>
        <row r="554">
          <cell r="FF554">
            <v>0</v>
          </cell>
        </row>
        <row r="556">
          <cell r="FF556" t="str">
            <v>OTE</v>
          </cell>
        </row>
        <row r="557">
          <cell r="FF557">
            <v>0</v>
          </cell>
        </row>
        <row r="559">
          <cell r="FF559" t="str">
            <v>OTE</v>
          </cell>
        </row>
        <row r="560">
          <cell r="FF560">
            <v>900000</v>
          </cell>
        </row>
        <row r="562">
          <cell r="FF562" t="str">
            <v>Palo &amp; Cob Elec</v>
          </cell>
        </row>
        <row r="563">
          <cell r="FF563">
            <v>-0.00999999999839929</v>
          </cell>
        </row>
        <row r="565">
          <cell r="FF565">
            <v>-0.00999999999839929</v>
          </cell>
        </row>
        <row r="593">
          <cell r="A593">
            <v>37210</v>
          </cell>
        </row>
        <row r="593">
          <cell r="FF593">
            <v>2294746.1072281</v>
          </cell>
        </row>
        <row r="595">
          <cell r="FF595" t="str">
            <v>Fut. Fees</v>
          </cell>
        </row>
        <row r="596">
          <cell r="FF596">
            <v>0</v>
          </cell>
        </row>
        <row r="598">
          <cell r="FF598" t="str">
            <v>OTE</v>
          </cell>
        </row>
        <row r="599">
          <cell r="FF599">
            <v>0</v>
          </cell>
        </row>
        <row r="601">
          <cell r="FF601" t="str">
            <v>OTE</v>
          </cell>
        </row>
        <row r="602">
          <cell r="FF602">
            <v>2100000</v>
          </cell>
        </row>
        <row r="604">
          <cell r="FF604" t="str">
            <v>Palo &amp; Cob Elec</v>
          </cell>
        </row>
        <row r="605">
          <cell r="FF605">
            <v>-0.00999999999839929</v>
          </cell>
        </row>
        <row r="607">
          <cell r="FF607">
            <v>-0.00999999999839929</v>
          </cell>
        </row>
        <row r="635">
          <cell r="A635">
            <v>37211</v>
          </cell>
        </row>
        <row r="635">
          <cell r="FF635">
            <v>2618757.15240478</v>
          </cell>
        </row>
        <row r="637">
          <cell r="FF637" t="str">
            <v>Fut. Fees</v>
          </cell>
        </row>
        <row r="638">
          <cell r="FF638">
            <v>0</v>
          </cell>
        </row>
        <row r="640">
          <cell r="FF640" t="str">
            <v>OTE</v>
          </cell>
        </row>
        <row r="641">
          <cell r="FF641">
            <v>0</v>
          </cell>
        </row>
        <row r="643">
          <cell r="FF643" t="str">
            <v>OTE</v>
          </cell>
        </row>
        <row r="644">
          <cell r="FF644">
            <v>2750000</v>
          </cell>
        </row>
        <row r="646">
          <cell r="FF646" t="str">
            <v>Palo &amp; Cob Elec</v>
          </cell>
        </row>
        <row r="647">
          <cell r="FF647">
            <v>-0.00999999999839929</v>
          </cell>
        </row>
        <row r="649">
          <cell r="FF649">
            <v>-0.00999999999839929</v>
          </cell>
        </row>
        <row r="677">
          <cell r="A677">
            <v>37212</v>
          </cell>
        </row>
        <row r="677">
          <cell r="FF677">
            <v>5347132.66620778</v>
          </cell>
        </row>
        <row r="679">
          <cell r="FF679" t="str">
            <v>Fut. Fees</v>
          </cell>
        </row>
        <row r="680">
          <cell r="FF680">
            <v>0</v>
          </cell>
        </row>
        <row r="682">
          <cell r="FF682" t="str">
            <v>OTE</v>
          </cell>
        </row>
        <row r="683">
          <cell r="FF683">
            <v>0</v>
          </cell>
        </row>
        <row r="685">
          <cell r="FF685" t="str">
            <v>OTE</v>
          </cell>
        </row>
        <row r="686">
          <cell r="FF686">
            <v>0</v>
          </cell>
        </row>
        <row r="688">
          <cell r="FF688" t="str">
            <v>Palo &amp; Cob Elec</v>
          </cell>
        </row>
        <row r="689">
          <cell r="FF689">
            <v>-0.00999999999839929</v>
          </cell>
        </row>
        <row r="691">
          <cell r="FF691">
            <v>-0.00999999999839929</v>
          </cell>
        </row>
        <row r="719">
          <cell r="A719">
            <v>37213</v>
          </cell>
        </row>
        <row r="719">
          <cell r="FF719">
            <v>5551679.14895516</v>
          </cell>
        </row>
        <row r="721">
          <cell r="FF721" t="str">
            <v>Fut. Fees</v>
          </cell>
        </row>
        <row r="722">
          <cell r="FF722">
            <v>0</v>
          </cell>
        </row>
        <row r="724">
          <cell r="FF724" t="str">
            <v>OTE</v>
          </cell>
        </row>
        <row r="725">
          <cell r="FF725">
            <v>0</v>
          </cell>
        </row>
        <row r="727">
          <cell r="FF727" t="str">
            <v>OTE</v>
          </cell>
        </row>
        <row r="728">
          <cell r="FF728">
            <v>0</v>
          </cell>
        </row>
        <row r="730">
          <cell r="FF730" t="str">
            <v>Palo &amp; Cob Elec</v>
          </cell>
        </row>
        <row r="731">
          <cell r="FF731">
            <v>-0.00999999999839929</v>
          </cell>
        </row>
        <row r="733">
          <cell r="FF733">
            <v>-0.00999999999839929</v>
          </cell>
        </row>
        <row r="761">
          <cell r="A761">
            <v>37214</v>
          </cell>
        </row>
        <row r="761">
          <cell r="FF761">
            <v>3309700.92062971</v>
          </cell>
        </row>
        <row r="763">
          <cell r="FF763" t="str">
            <v>Fut. Fees</v>
          </cell>
        </row>
        <row r="764">
          <cell r="FF764">
            <v>0</v>
          </cell>
        </row>
        <row r="766">
          <cell r="FF766" t="str">
            <v>OTE</v>
          </cell>
        </row>
        <row r="767">
          <cell r="FF767">
            <v>0</v>
          </cell>
        </row>
        <row r="769">
          <cell r="FF769" t="str">
            <v>OTE</v>
          </cell>
        </row>
        <row r="770">
          <cell r="FF770">
            <v>0</v>
          </cell>
        </row>
        <row r="772">
          <cell r="FF772" t="str">
            <v>Palo &amp; Cob Elec</v>
          </cell>
        </row>
        <row r="773">
          <cell r="FF773">
            <v>-0.00999999999839929</v>
          </cell>
        </row>
        <row r="775">
          <cell r="FF775">
            <v>-0.00999999999839929</v>
          </cell>
        </row>
        <row r="803">
          <cell r="A803">
            <v>37215</v>
          </cell>
        </row>
        <row r="803">
          <cell r="FF803">
            <v>2377065.65053748</v>
          </cell>
        </row>
        <row r="805">
          <cell r="FF805" t="str">
            <v>Fut. Fees</v>
          </cell>
        </row>
        <row r="806">
          <cell r="FF806">
            <v>0</v>
          </cell>
        </row>
        <row r="808">
          <cell r="FF808" t="str">
            <v>OTE</v>
          </cell>
        </row>
        <row r="809">
          <cell r="FF809">
            <v>0</v>
          </cell>
        </row>
        <row r="811">
          <cell r="FF811" t="str">
            <v>OTE</v>
          </cell>
        </row>
        <row r="812">
          <cell r="FF812">
            <v>0</v>
          </cell>
        </row>
        <row r="814">
          <cell r="FF814" t="str">
            <v>Palo &amp; Cob Elec</v>
          </cell>
        </row>
        <row r="815">
          <cell r="FF815">
            <v>-0.00999999999839929</v>
          </cell>
        </row>
        <row r="817">
          <cell r="FF817">
            <v>-0.00999999999839929</v>
          </cell>
        </row>
        <row r="845">
          <cell r="A845">
            <v>37216</v>
          </cell>
        </row>
        <row r="845">
          <cell r="FF845">
            <v>2550579.33660816</v>
          </cell>
        </row>
        <row r="847">
          <cell r="FF847" t="str">
            <v>Fut. Fees</v>
          </cell>
        </row>
        <row r="848">
          <cell r="FF848">
            <v>0</v>
          </cell>
        </row>
        <row r="850">
          <cell r="FF850" t="str">
            <v>OTE</v>
          </cell>
        </row>
        <row r="851">
          <cell r="FF851">
            <v>0</v>
          </cell>
        </row>
        <row r="853">
          <cell r="FF853" t="str">
            <v>OTE</v>
          </cell>
        </row>
        <row r="854">
          <cell r="FF854">
            <v>0</v>
          </cell>
        </row>
        <row r="856">
          <cell r="FF856" t="str">
            <v>Palo &amp; Cob Elec</v>
          </cell>
        </row>
        <row r="857">
          <cell r="FF857">
            <v>-0.00999999999839929</v>
          </cell>
        </row>
        <row r="859">
          <cell r="FF859">
            <v>-0.00999999999839929</v>
          </cell>
        </row>
        <row r="887">
          <cell r="A887">
            <v>37217</v>
          </cell>
        </row>
        <row r="887">
          <cell r="FF887">
            <v>703612.623908162</v>
          </cell>
        </row>
        <row r="889">
          <cell r="FF889" t="str">
            <v>Fut. Fees</v>
          </cell>
        </row>
        <row r="890">
          <cell r="FF890">
            <v>0</v>
          </cell>
        </row>
        <row r="892">
          <cell r="FF892" t="str">
            <v>OTE</v>
          </cell>
        </row>
        <row r="893">
          <cell r="FF893">
            <v>0</v>
          </cell>
        </row>
        <row r="895">
          <cell r="FF895" t="str">
            <v>OTE</v>
          </cell>
        </row>
        <row r="896">
          <cell r="FF896">
            <v>0</v>
          </cell>
        </row>
        <row r="898">
          <cell r="FF898" t="str">
            <v>Palo &amp; Cob Elec</v>
          </cell>
        </row>
        <row r="899">
          <cell r="FF899">
            <v>-0.00999999999839929</v>
          </cell>
        </row>
        <row r="901">
          <cell r="FF901">
            <v>-0.00999999999839929</v>
          </cell>
        </row>
        <row r="929">
          <cell r="A929">
            <v>37218</v>
          </cell>
        </row>
        <row r="929">
          <cell r="FF929">
            <v>4608515.97056171</v>
          </cell>
        </row>
        <row r="931">
          <cell r="FF931" t="str">
            <v>Fut. Fees</v>
          </cell>
        </row>
        <row r="932">
          <cell r="FF932">
            <v>0</v>
          </cell>
        </row>
        <row r="934">
          <cell r="FF934" t="str">
            <v>OTE</v>
          </cell>
        </row>
        <row r="935">
          <cell r="FF935">
            <v>0</v>
          </cell>
        </row>
        <row r="937">
          <cell r="FF937" t="str">
            <v>OTE</v>
          </cell>
        </row>
        <row r="938">
          <cell r="FF938">
            <v>0</v>
          </cell>
        </row>
        <row r="940">
          <cell r="FF940" t="str">
            <v>Palo &amp; Cob Elec</v>
          </cell>
        </row>
        <row r="941">
          <cell r="FF941">
            <v>-0.00999999999839929</v>
          </cell>
        </row>
        <row r="943">
          <cell r="FF943">
            <v>-0.00999999999839929</v>
          </cell>
        </row>
        <row r="971">
          <cell r="A971">
            <v>37219</v>
          </cell>
        </row>
        <row r="971">
          <cell r="FF971">
            <v>7068269.27477678</v>
          </cell>
        </row>
        <row r="973">
          <cell r="FF973" t="str">
            <v>Fut. Fees</v>
          </cell>
        </row>
        <row r="974">
          <cell r="FF974">
            <v>0</v>
          </cell>
        </row>
        <row r="976">
          <cell r="FF976" t="str">
            <v>OTE</v>
          </cell>
        </row>
        <row r="977">
          <cell r="FF977">
            <v>0</v>
          </cell>
        </row>
        <row r="979">
          <cell r="FF979" t="str">
            <v>OTE</v>
          </cell>
        </row>
        <row r="980">
          <cell r="FF980">
            <v>0</v>
          </cell>
        </row>
        <row r="982">
          <cell r="FF982" t="str">
            <v>Palo &amp; Cob Elec</v>
          </cell>
        </row>
        <row r="983">
          <cell r="FF983">
            <v>-0.00999999999839929</v>
          </cell>
        </row>
        <row r="985">
          <cell r="FF985">
            <v>-0.00999999999839929</v>
          </cell>
        </row>
        <row r="1013">
          <cell r="A1013">
            <v>37220</v>
          </cell>
        </row>
        <row r="1013">
          <cell r="FF1013">
            <v>7254426.40407898</v>
          </cell>
        </row>
        <row r="1015">
          <cell r="FF1015" t="str">
            <v>Fut. Fees</v>
          </cell>
        </row>
        <row r="1016">
          <cell r="FF1016">
            <v>0</v>
          </cell>
        </row>
        <row r="1018">
          <cell r="FF1018" t="str">
            <v>OTE</v>
          </cell>
        </row>
        <row r="1019">
          <cell r="FF1019">
            <v>0</v>
          </cell>
        </row>
        <row r="1021">
          <cell r="FF1021" t="str">
            <v>OTE</v>
          </cell>
        </row>
        <row r="1022">
          <cell r="FF1022">
            <v>0</v>
          </cell>
        </row>
        <row r="1024">
          <cell r="FF1024" t="str">
            <v>Palo &amp; Cob Elec</v>
          </cell>
        </row>
        <row r="1025">
          <cell r="FF1025">
            <v>-0.00999999999839929</v>
          </cell>
        </row>
        <row r="1027">
          <cell r="FF1027">
            <v>-0.00999999999839929</v>
          </cell>
        </row>
        <row r="1055">
          <cell r="A1055">
            <v>37221</v>
          </cell>
        </row>
        <row r="1055">
          <cell r="FF1055">
            <v>4663083.0457288</v>
          </cell>
        </row>
        <row r="1057">
          <cell r="FF1057" t="str">
            <v>Fut. Fees</v>
          </cell>
        </row>
        <row r="1058">
          <cell r="FF1058">
            <v>0</v>
          </cell>
        </row>
        <row r="1060">
          <cell r="FF1060" t="str">
            <v>OTE</v>
          </cell>
        </row>
        <row r="1061">
          <cell r="FF1061">
            <v>0</v>
          </cell>
        </row>
        <row r="1063">
          <cell r="FF1063" t="str">
            <v>OTE</v>
          </cell>
        </row>
        <row r="1064">
          <cell r="FF1064">
            <v>0</v>
          </cell>
        </row>
        <row r="1066">
          <cell r="FF1066" t="str">
            <v>Palo &amp; Cob Elec</v>
          </cell>
        </row>
        <row r="1067">
          <cell r="FF1067">
            <v>-0.00999999999839929</v>
          </cell>
        </row>
        <row r="1069">
          <cell r="FF1069">
            <v>-0.00999999999839929</v>
          </cell>
        </row>
        <row r="1073">
          <cell r="FF1073">
            <v>0</v>
          </cell>
        </row>
        <row r="1098">
          <cell r="A1098">
            <v>37222</v>
          </cell>
        </row>
        <row r="1098">
          <cell r="FF1098">
            <v>5560246.68643954</v>
          </cell>
        </row>
        <row r="1100">
          <cell r="FF1100" t="str">
            <v>Fut. Fees</v>
          </cell>
        </row>
        <row r="1101">
          <cell r="FF1101">
            <v>0</v>
          </cell>
        </row>
        <row r="1103">
          <cell r="FF1103" t="str">
            <v>OTE</v>
          </cell>
        </row>
        <row r="1104">
          <cell r="FF1104">
            <v>0</v>
          </cell>
        </row>
        <row r="1106">
          <cell r="FF1106" t="str">
            <v>OTE</v>
          </cell>
        </row>
        <row r="1107">
          <cell r="FF1107">
            <v>0</v>
          </cell>
        </row>
        <row r="1109">
          <cell r="FF1109" t="str">
            <v>Palo &amp; Cob Elec</v>
          </cell>
        </row>
        <row r="1110">
          <cell r="FF1110">
            <v>-0.00999999999839929</v>
          </cell>
        </row>
        <row r="1112">
          <cell r="FF1112">
            <v>-0.00999999999839929</v>
          </cell>
        </row>
        <row r="1140">
          <cell r="A1140">
            <v>37223</v>
          </cell>
        </row>
        <row r="1140">
          <cell r="FF1140">
            <v>8119953.62669805</v>
          </cell>
        </row>
        <row r="1142">
          <cell r="FF1142" t="str">
            <v>Fut. Fees</v>
          </cell>
        </row>
        <row r="1143">
          <cell r="FF1143">
            <v>0</v>
          </cell>
        </row>
        <row r="1145">
          <cell r="FF1145" t="str">
            <v>OTE</v>
          </cell>
        </row>
        <row r="1146">
          <cell r="FF1146">
            <v>0</v>
          </cell>
        </row>
        <row r="1148">
          <cell r="FF1148" t="str">
            <v>OTE</v>
          </cell>
        </row>
        <row r="1149">
          <cell r="FF1149">
            <v>0</v>
          </cell>
        </row>
        <row r="1151">
          <cell r="FF1151" t="str">
            <v>Palo &amp; Cob Elec</v>
          </cell>
        </row>
        <row r="1152">
          <cell r="FF1152">
            <v>-0.00999999999839929</v>
          </cell>
        </row>
        <row r="1154">
          <cell r="FF1154">
            <v>-0.00999999999839929</v>
          </cell>
        </row>
        <row r="1182">
          <cell r="A1182">
            <v>37224</v>
          </cell>
        </row>
        <row r="1182">
          <cell r="FF1182">
            <v>8116677.41449174</v>
          </cell>
        </row>
        <row r="1184">
          <cell r="FF1184" t="str">
            <v>Fut. Fees</v>
          </cell>
        </row>
        <row r="1185">
          <cell r="FF1185">
            <v>0</v>
          </cell>
        </row>
        <row r="1187">
          <cell r="FF1187" t="str">
            <v>OTE</v>
          </cell>
        </row>
        <row r="1188">
          <cell r="FF1188">
            <v>0</v>
          </cell>
        </row>
        <row r="1190">
          <cell r="FF1190" t="str">
            <v>OTE</v>
          </cell>
        </row>
        <row r="1191">
          <cell r="FF1191">
            <v>0</v>
          </cell>
        </row>
        <row r="1193">
          <cell r="FF1193" t="str">
            <v>Palo &amp; Cob Elec</v>
          </cell>
        </row>
        <row r="1194">
          <cell r="FF1194">
            <v>-0.00999999999839929</v>
          </cell>
        </row>
        <row r="1196">
          <cell r="FF1196">
            <v>-0.00999999999839929</v>
          </cell>
        </row>
        <row r="1207">
          <cell r="FF1207" t="str">
            <v>BP</v>
          </cell>
        </row>
        <row r="1208">
          <cell r="FF1208">
            <v>0</v>
          </cell>
        </row>
        <row r="1224">
          <cell r="A1224">
            <v>37225</v>
          </cell>
        </row>
        <row r="1224">
          <cell r="FF1224">
            <v>8014327.71917084</v>
          </cell>
        </row>
        <row r="1226">
          <cell r="FF1226" t="str">
            <v>Fut. Fees</v>
          </cell>
        </row>
        <row r="1227">
          <cell r="FF1227">
            <v>0</v>
          </cell>
        </row>
        <row r="1229">
          <cell r="FF1229" t="str">
            <v>OTE</v>
          </cell>
        </row>
        <row r="1230">
          <cell r="FF1230">
            <v>0</v>
          </cell>
        </row>
        <row r="1232">
          <cell r="FF1232" t="str">
            <v>OTE</v>
          </cell>
        </row>
        <row r="1233">
          <cell r="FF1233">
            <v>0</v>
          </cell>
        </row>
        <row r="1235">
          <cell r="FF1235" t="str">
            <v>Palo &amp; Cob Elec</v>
          </cell>
        </row>
        <row r="1236">
          <cell r="FF1236">
            <v>-0.00999999999839929</v>
          </cell>
        </row>
        <row r="1238">
          <cell r="FF1238">
            <v>-0.00999999999839929</v>
          </cell>
        </row>
        <row r="1266">
          <cell r="FF1266">
            <v>0</v>
          </cell>
        </row>
        <row r="1268">
          <cell r="FF1268" t="str">
            <v>Fut. Fees</v>
          </cell>
        </row>
        <row r="1269">
          <cell r="FF1269">
            <v>0</v>
          </cell>
        </row>
        <row r="1271">
          <cell r="FF1271" t="str">
            <v>OTE</v>
          </cell>
        </row>
        <row r="1272">
          <cell r="FF1272">
            <v>0</v>
          </cell>
        </row>
        <row r="1274">
          <cell r="FF1274" t="str">
            <v>OTE</v>
          </cell>
        </row>
        <row r="1275">
          <cell r="FF1275">
            <v>0</v>
          </cell>
        </row>
        <row r="1277">
          <cell r="FF1277" t="str">
            <v>Palo &amp; Cob Elec</v>
          </cell>
        </row>
        <row r="1278">
          <cell r="FF1278">
            <v>0</v>
          </cell>
        </row>
        <row r="1280">
          <cell r="FF128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X5">
            <v>2215528.19</v>
          </cell>
        </row>
        <row r="10">
          <cell r="CX10" t="str">
            <v>OTE</v>
          </cell>
        </row>
        <row r="11">
          <cell r="CX11">
            <v>-611875</v>
          </cell>
        </row>
        <row r="47">
          <cell r="A47">
            <v>37197</v>
          </cell>
        </row>
        <row r="47">
          <cell r="CX47">
            <v>1962335.87</v>
          </cell>
        </row>
        <row r="52">
          <cell r="CX52" t="str">
            <v>OTE</v>
          </cell>
        </row>
        <row r="53">
          <cell r="CX53">
            <v>-219875</v>
          </cell>
        </row>
        <row r="89">
          <cell r="A89">
            <v>37198</v>
          </cell>
        </row>
        <row r="89">
          <cell r="CX89">
            <v>2807470.32</v>
          </cell>
        </row>
        <row r="94">
          <cell r="CX94" t="str">
            <v>OTE</v>
          </cell>
        </row>
        <row r="95">
          <cell r="CX95">
            <v>0</v>
          </cell>
        </row>
        <row r="131">
          <cell r="A131">
            <v>37199</v>
          </cell>
        </row>
        <row r="131">
          <cell r="CX131">
            <v>2807470.32</v>
          </cell>
        </row>
        <row r="136">
          <cell r="CX136" t="str">
            <v>OTE</v>
          </cell>
        </row>
        <row r="137">
          <cell r="CX137">
            <v>0</v>
          </cell>
        </row>
        <row r="173">
          <cell r="A173">
            <v>37200</v>
          </cell>
        </row>
        <row r="173">
          <cell r="CX173">
            <v>932358.120000005</v>
          </cell>
        </row>
        <row r="178">
          <cell r="CX178" t="str">
            <v>OTE</v>
          </cell>
        </row>
        <row r="179">
          <cell r="CX179">
            <v>-443875</v>
          </cell>
        </row>
        <row r="215">
          <cell r="A215">
            <v>37201</v>
          </cell>
        </row>
        <row r="215">
          <cell r="CX215">
            <v>1006206.76000001</v>
          </cell>
        </row>
        <row r="220">
          <cell r="CX220" t="str">
            <v>OTE</v>
          </cell>
        </row>
        <row r="221">
          <cell r="CX221">
            <v>-483875</v>
          </cell>
        </row>
        <row r="257">
          <cell r="A257">
            <v>37202</v>
          </cell>
        </row>
        <row r="257">
          <cell r="CX257">
            <v>754669.380000006</v>
          </cell>
        </row>
        <row r="262">
          <cell r="CX262" t="str">
            <v>OTE</v>
          </cell>
        </row>
        <row r="263">
          <cell r="CX263">
            <v>-779875</v>
          </cell>
        </row>
        <row r="299">
          <cell r="A299">
            <v>37203</v>
          </cell>
        </row>
        <row r="299">
          <cell r="CX299">
            <v>1727794.01000001</v>
          </cell>
        </row>
        <row r="304">
          <cell r="CX304" t="str">
            <v>OTE</v>
          </cell>
        </row>
        <row r="305">
          <cell r="CX305">
            <v>-523875</v>
          </cell>
        </row>
        <row r="341">
          <cell r="A341">
            <v>37204</v>
          </cell>
        </row>
        <row r="341">
          <cell r="CX341">
            <v>1156291.8</v>
          </cell>
        </row>
        <row r="346">
          <cell r="CX346" t="str">
            <v>OTE</v>
          </cell>
        </row>
        <row r="347">
          <cell r="CX347">
            <v>-507875</v>
          </cell>
        </row>
        <row r="383">
          <cell r="A383">
            <v>37205</v>
          </cell>
        </row>
        <row r="383">
          <cell r="CX383">
            <v>2416286.82</v>
          </cell>
        </row>
        <row r="388">
          <cell r="CX388" t="str">
            <v>OTE</v>
          </cell>
        </row>
        <row r="389">
          <cell r="CX389">
            <v>0</v>
          </cell>
        </row>
        <row r="425">
          <cell r="A425">
            <v>37206</v>
          </cell>
        </row>
        <row r="425">
          <cell r="CX425">
            <v>2416286.82</v>
          </cell>
        </row>
        <row r="430">
          <cell r="CX430" t="str">
            <v>OTE</v>
          </cell>
        </row>
        <row r="431">
          <cell r="CX431">
            <v>0</v>
          </cell>
        </row>
        <row r="467">
          <cell r="A467">
            <v>37207</v>
          </cell>
        </row>
        <row r="467">
          <cell r="CX467">
            <v>1156291.8</v>
          </cell>
        </row>
        <row r="472">
          <cell r="CX472" t="str">
            <v>OTE</v>
          </cell>
        </row>
        <row r="473">
          <cell r="CX473">
            <v>-507875</v>
          </cell>
        </row>
        <row r="509">
          <cell r="A509">
            <v>37208</v>
          </cell>
        </row>
        <row r="509">
          <cell r="CX509">
            <v>1224393.55</v>
          </cell>
        </row>
        <row r="514">
          <cell r="CX514" t="str">
            <v>OTE</v>
          </cell>
        </row>
        <row r="515">
          <cell r="CX515">
            <v>-336937.5</v>
          </cell>
        </row>
        <row r="551">
          <cell r="A551">
            <v>37209</v>
          </cell>
        </row>
        <row r="551">
          <cell r="CX551">
            <v>1632943.63000001</v>
          </cell>
        </row>
        <row r="556">
          <cell r="CX556" t="str">
            <v>OTE</v>
          </cell>
        </row>
        <row r="557">
          <cell r="CX557">
            <v>73250</v>
          </cell>
        </row>
        <row r="593">
          <cell r="A593">
            <v>37210</v>
          </cell>
        </row>
        <row r="593">
          <cell r="CX593">
            <v>719927.110000007</v>
          </cell>
        </row>
        <row r="598">
          <cell r="CX598" t="str">
            <v>OTE</v>
          </cell>
        </row>
        <row r="599">
          <cell r="CX599">
            <v>403937.5</v>
          </cell>
        </row>
        <row r="635">
          <cell r="A635">
            <v>37211</v>
          </cell>
        </row>
        <row r="635">
          <cell r="CX635">
            <v>686046.360000007</v>
          </cell>
        </row>
        <row r="640">
          <cell r="CX640" t="str">
            <v>OTE</v>
          </cell>
        </row>
        <row r="641">
          <cell r="CX641">
            <v>613562.5</v>
          </cell>
        </row>
        <row r="677">
          <cell r="A677">
            <v>37212</v>
          </cell>
        </row>
        <row r="677">
          <cell r="CX677">
            <v>787960.220000006</v>
          </cell>
        </row>
        <row r="682">
          <cell r="CX682" t="str">
            <v>OTE</v>
          </cell>
        </row>
        <row r="683">
          <cell r="CX683">
            <v>0</v>
          </cell>
        </row>
        <row r="719">
          <cell r="A719">
            <v>37213</v>
          </cell>
        </row>
        <row r="719">
          <cell r="CX719">
            <v>787960.220000006</v>
          </cell>
        </row>
        <row r="724">
          <cell r="CX724" t="str">
            <v>OTE</v>
          </cell>
        </row>
        <row r="725">
          <cell r="CX725">
            <v>0</v>
          </cell>
        </row>
        <row r="761">
          <cell r="A761">
            <v>37214</v>
          </cell>
        </row>
        <row r="761">
          <cell r="CX761">
            <v>435053.990000006</v>
          </cell>
        </row>
        <row r="766">
          <cell r="CX766" t="str">
            <v>OTE</v>
          </cell>
        </row>
        <row r="767">
          <cell r="CX767">
            <v>211562.5</v>
          </cell>
        </row>
        <row r="803">
          <cell r="A803">
            <v>37215</v>
          </cell>
        </row>
        <row r="803">
          <cell r="CX803">
            <v>395857.090000004</v>
          </cell>
        </row>
        <row r="808">
          <cell r="CX808" t="str">
            <v>OTE</v>
          </cell>
        </row>
        <row r="809">
          <cell r="CX809">
            <v>347625</v>
          </cell>
        </row>
        <row r="845">
          <cell r="A845">
            <v>37216</v>
          </cell>
        </row>
        <row r="845">
          <cell r="CX845">
            <v>684458.820000004</v>
          </cell>
        </row>
        <row r="850">
          <cell r="CX850" t="str">
            <v>OTE</v>
          </cell>
        </row>
        <row r="851">
          <cell r="CX851">
            <v>496625</v>
          </cell>
        </row>
        <row r="887">
          <cell r="A887">
            <v>37217</v>
          </cell>
        </row>
        <row r="887">
          <cell r="CX887">
            <v>684458.820000004</v>
          </cell>
        </row>
        <row r="892">
          <cell r="CX892" t="str">
            <v>OTE</v>
          </cell>
        </row>
        <row r="893">
          <cell r="CX893">
            <v>496625</v>
          </cell>
        </row>
        <row r="929">
          <cell r="A929">
            <v>37218</v>
          </cell>
        </row>
        <row r="929">
          <cell r="CX929">
            <v>636237.320000004</v>
          </cell>
        </row>
        <row r="934">
          <cell r="CX934" t="str">
            <v>OTE</v>
          </cell>
        </row>
        <row r="935">
          <cell r="CX935">
            <v>566468.75</v>
          </cell>
        </row>
        <row r="971">
          <cell r="A971">
            <v>37219</v>
          </cell>
        </row>
        <row r="971">
          <cell r="CX971">
            <v>664836.930000003</v>
          </cell>
        </row>
        <row r="976">
          <cell r="CX976" t="str">
            <v>OTE</v>
          </cell>
        </row>
        <row r="977">
          <cell r="CX977">
            <v>0</v>
          </cell>
        </row>
        <row r="1013">
          <cell r="A1013">
            <v>37220</v>
          </cell>
        </row>
        <row r="1013">
          <cell r="CX1013">
            <v>664836.930000003</v>
          </cell>
        </row>
        <row r="1018">
          <cell r="CX1018" t="str">
            <v>OTE</v>
          </cell>
        </row>
        <row r="1019">
          <cell r="CX1019">
            <v>0</v>
          </cell>
        </row>
        <row r="1055">
          <cell r="A1055">
            <v>37221</v>
          </cell>
        </row>
        <row r="1055">
          <cell r="CX1055">
            <v>546887.610000003</v>
          </cell>
        </row>
        <row r="1060">
          <cell r="CX1060" t="str">
            <v>OTE</v>
          </cell>
        </row>
        <row r="1061">
          <cell r="CX1061">
            <v>585093.75</v>
          </cell>
        </row>
        <row r="1097">
          <cell r="A1097">
            <v>37222</v>
          </cell>
        </row>
        <row r="1097">
          <cell r="CX1097">
            <v>340804.560000002</v>
          </cell>
        </row>
        <row r="1102">
          <cell r="CX1102" t="str">
            <v>OTE</v>
          </cell>
        </row>
        <row r="1103">
          <cell r="CX1103">
            <v>538531.25</v>
          </cell>
        </row>
        <row r="1139">
          <cell r="A1139">
            <v>37223</v>
          </cell>
        </row>
        <row r="1139">
          <cell r="CX1139">
            <v>117580.770000003</v>
          </cell>
        </row>
        <row r="1144">
          <cell r="CX1144" t="str">
            <v>OTE</v>
          </cell>
        </row>
        <row r="1145">
          <cell r="CX1145">
            <v>0</v>
          </cell>
        </row>
        <row r="1181">
          <cell r="A1181">
            <v>37224</v>
          </cell>
        </row>
        <row r="1181">
          <cell r="CX1181">
            <v>117580.770000003</v>
          </cell>
        </row>
        <row r="1186">
          <cell r="CX1186" t="str">
            <v>OTE</v>
          </cell>
        </row>
        <row r="1187">
          <cell r="CX1187">
            <v>0</v>
          </cell>
        </row>
        <row r="1223">
          <cell r="A1223">
            <v>37225</v>
          </cell>
        </row>
        <row r="1223">
          <cell r="CX1223">
            <v>117580.770000003</v>
          </cell>
        </row>
        <row r="1228">
          <cell r="CX1228" t="str">
            <v>OTE</v>
          </cell>
        </row>
        <row r="1229">
          <cell r="CX1229">
            <v>0</v>
          </cell>
        </row>
        <row r="1265">
          <cell r="A1265">
            <v>37226</v>
          </cell>
        </row>
        <row r="1265">
          <cell r="CX1265">
            <v>117580.770000003</v>
          </cell>
        </row>
        <row r="1270">
          <cell r="CX1270" t="str">
            <v>OTE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T5">
            <v>74209045.8259998</v>
          </cell>
        </row>
        <row r="5">
          <cell r="CX5">
            <v>3339051.17000001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1">
          <cell r="CT11">
            <v>-24152860</v>
          </cell>
        </row>
        <row r="11">
          <cell r="CX11">
            <v>4705302</v>
          </cell>
        </row>
        <row r="12">
          <cell r="CT12" t="str">
            <v>SOV+LOV</v>
          </cell>
        </row>
        <row r="13">
          <cell r="CT13">
            <v>-23394810</v>
          </cell>
        </row>
        <row r="47">
          <cell r="A47">
            <v>37197</v>
          </cell>
        </row>
        <row r="47">
          <cell r="CT47">
            <v>50411016.3159998</v>
          </cell>
        </row>
        <row r="47">
          <cell r="CX47">
            <v>3380463.05000001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3">
          <cell r="CT53">
            <v>-23160970</v>
          </cell>
        </row>
        <row r="53">
          <cell r="CX53">
            <v>4815817</v>
          </cell>
        </row>
        <row r="54">
          <cell r="CT54" t="str">
            <v>SOV+LOV</v>
          </cell>
        </row>
        <row r="55">
          <cell r="CT55">
            <v>-22272490</v>
          </cell>
        </row>
        <row r="89">
          <cell r="A89">
            <v>37198</v>
          </cell>
        </row>
        <row r="89">
          <cell r="CT89">
            <v>73422375.8159998</v>
          </cell>
        </row>
        <row r="89">
          <cell r="CX89">
            <v>3380463.05000001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5">
          <cell r="CT95">
            <v>0</v>
          </cell>
        </row>
        <row r="95">
          <cell r="CX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37199</v>
          </cell>
        </row>
        <row r="131">
          <cell r="CT131">
            <v>73422375.8159998</v>
          </cell>
        </row>
        <row r="131">
          <cell r="CX131">
            <v>3380463.05000001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7">
          <cell r="CT137">
            <v>0</v>
          </cell>
        </row>
        <row r="137">
          <cell r="CX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37200</v>
          </cell>
        </row>
        <row r="173">
          <cell r="CT173">
            <v>50374464.3659998</v>
          </cell>
        </row>
        <row r="173">
          <cell r="CX173">
            <v>3339051.17000001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9">
          <cell r="CT179">
            <v>-18823250</v>
          </cell>
        </row>
        <row r="179">
          <cell r="CX179">
            <v>4898043</v>
          </cell>
        </row>
        <row r="180">
          <cell r="CT180" t="str">
            <v>SOV+LOV</v>
          </cell>
        </row>
        <row r="181">
          <cell r="CT181">
            <v>-27058870</v>
          </cell>
        </row>
        <row r="212">
          <cell r="A212" t="str">
            <v>b</v>
          </cell>
        </row>
        <row r="213">
          <cell r="A213" t="str">
            <v>s</v>
          </cell>
        </row>
        <row r="215">
          <cell r="A215">
            <v>37201</v>
          </cell>
        </row>
        <row r="215">
          <cell r="CT215">
            <v>56579754.5659998</v>
          </cell>
        </row>
        <row r="215">
          <cell r="CX215">
            <v>3339051.17000001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1">
          <cell r="CT221">
            <v>-13347560</v>
          </cell>
        </row>
        <row r="221">
          <cell r="CX221">
            <v>4948547.6</v>
          </cell>
        </row>
        <row r="222">
          <cell r="CT222" t="str">
            <v>SOV+LOV</v>
          </cell>
        </row>
        <row r="223">
          <cell r="CT223">
            <v>-27732870</v>
          </cell>
        </row>
        <row r="257">
          <cell r="A257">
            <v>37202</v>
          </cell>
        </row>
        <row r="257">
          <cell r="CT257">
            <v>50865421.2159998</v>
          </cell>
        </row>
        <row r="257">
          <cell r="CX257">
            <v>3339051.17000001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3">
          <cell r="CT263">
            <v>-14660160</v>
          </cell>
        </row>
        <row r="263">
          <cell r="CX263">
            <v>4964077</v>
          </cell>
        </row>
        <row r="264">
          <cell r="CT264" t="str">
            <v>SOV+LOV</v>
          </cell>
        </row>
        <row r="265">
          <cell r="CT265">
            <v>-27926580</v>
          </cell>
        </row>
        <row r="299">
          <cell r="A299">
            <v>37203</v>
          </cell>
        </row>
        <row r="299">
          <cell r="CT299">
            <v>53534067.1659998</v>
          </cell>
        </row>
        <row r="299">
          <cell r="CX299">
            <v>3339051.17000001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5">
          <cell r="CT305">
            <v>-15396150</v>
          </cell>
        </row>
        <row r="305">
          <cell r="CX305">
            <v>0</v>
          </cell>
        </row>
        <row r="306">
          <cell r="CT306" t="str">
            <v>SOV+LOV</v>
          </cell>
        </row>
        <row r="307">
          <cell r="CT307">
            <v>-26946280</v>
          </cell>
        </row>
        <row r="341">
          <cell r="A341">
            <v>37204</v>
          </cell>
        </row>
        <row r="341">
          <cell r="CT341">
            <v>45477692.5159998</v>
          </cell>
        </row>
        <row r="341">
          <cell r="CX341">
            <v>3339051.17000001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7">
          <cell r="CT347">
            <v>-11646000</v>
          </cell>
        </row>
        <row r="347">
          <cell r="CX347">
            <v>0</v>
          </cell>
        </row>
        <row r="348">
          <cell r="CT348" t="str">
            <v>SOV+LOV</v>
          </cell>
        </row>
        <row r="349">
          <cell r="CT349">
            <v>-30045300</v>
          </cell>
        </row>
        <row r="383">
          <cell r="A383">
            <v>37205</v>
          </cell>
        </row>
        <row r="383">
          <cell r="CT383">
            <v>56931244.5159998</v>
          </cell>
        </row>
        <row r="383">
          <cell r="CX383">
            <v>3339051.17000001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9">
          <cell r="CT389">
            <v>0</v>
          </cell>
        </row>
        <row r="389">
          <cell r="CX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37206</v>
          </cell>
        </row>
        <row r="425">
          <cell r="CT425">
            <v>56931244.5159998</v>
          </cell>
        </row>
        <row r="425">
          <cell r="CX425">
            <v>3339051.17000001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1">
          <cell r="CT431">
            <v>0</v>
          </cell>
        </row>
        <row r="431">
          <cell r="CX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37207</v>
          </cell>
        </row>
        <row r="467">
          <cell r="CT467">
            <v>46675576.9659998</v>
          </cell>
        </row>
        <row r="467">
          <cell r="CX467">
            <v>3339051.17000001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3">
          <cell r="CT473">
            <v>-10878250</v>
          </cell>
        </row>
        <row r="473">
          <cell r="CX473">
            <v>0</v>
          </cell>
        </row>
        <row r="474">
          <cell r="CT474" t="str">
            <v>SOV+LOV</v>
          </cell>
        </row>
        <row r="475">
          <cell r="CT475">
            <v>-32429330</v>
          </cell>
        </row>
        <row r="509">
          <cell r="A509">
            <v>37208</v>
          </cell>
        </row>
        <row r="509">
          <cell r="CT509">
            <v>43026563.6159998</v>
          </cell>
        </row>
        <row r="509">
          <cell r="CX509">
            <v>3339051.17000001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5">
          <cell r="CT515">
            <v>-15172680</v>
          </cell>
        </row>
        <row r="515">
          <cell r="CX515">
            <v>0</v>
          </cell>
        </row>
        <row r="516">
          <cell r="CT516" t="str">
            <v>SOV+LOV</v>
          </cell>
        </row>
        <row r="517">
          <cell r="CT517">
            <v>-32064000</v>
          </cell>
        </row>
        <row r="551">
          <cell r="A551">
            <v>37209</v>
          </cell>
        </row>
        <row r="551">
          <cell r="CT551">
            <v>46456808.3659998</v>
          </cell>
        </row>
        <row r="551">
          <cell r="CX551">
            <v>3339051.17000001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7">
          <cell r="CT557">
            <v>-14858890</v>
          </cell>
        </row>
        <row r="557">
          <cell r="CX557">
            <v>0</v>
          </cell>
        </row>
        <row r="558">
          <cell r="CT558" t="str">
            <v>SOV+LOV</v>
          </cell>
        </row>
        <row r="559">
          <cell r="CT559">
            <v>-33714120</v>
          </cell>
        </row>
        <row r="593">
          <cell r="A593">
            <v>37210</v>
          </cell>
        </row>
        <row r="593">
          <cell r="CT593">
            <v>48847816.7659998</v>
          </cell>
        </row>
        <row r="593">
          <cell r="CX593">
            <v>3339051.17000001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9">
          <cell r="CT599">
            <v>-14911920</v>
          </cell>
        </row>
        <row r="599">
          <cell r="CX599">
            <v>0</v>
          </cell>
        </row>
        <row r="600">
          <cell r="CT600" t="str">
            <v>SOV+LOV</v>
          </cell>
        </row>
        <row r="601">
          <cell r="CT601">
            <v>-34629390</v>
          </cell>
        </row>
        <row r="635">
          <cell r="A635">
            <v>37211</v>
          </cell>
        </row>
        <row r="635">
          <cell r="CT635">
            <v>47749256.0659998</v>
          </cell>
        </row>
        <row r="635">
          <cell r="CX635">
            <v>3339051.17000001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1">
          <cell r="CT641">
            <v>-18246390</v>
          </cell>
        </row>
        <row r="641">
          <cell r="CX641">
            <v>0</v>
          </cell>
        </row>
        <row r="642">
          <cell r="CT642" t="str">
            <v>SOV+LOV</v>
          </cell>
        </row>
        <row r="643">
          <cell r="CT643">
            <v>-33572170</v>
          </cell>
        </row>
        <row r="677">
          <cell r="A677">
            <v>37212</v>
          </cell>
        </row>
        <row r="677">
          <cell r="CT677">
            <v>65681831.5659998</v>
          </cell>
        </row>
        <row r="677">
          <cell r="CX677">
            <v>3339051.17000001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3">
          <cell r="CT683">
            <v>0</v>
          </cell>
        </row>
        <row r="683">
          <cell r="CX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37213</v>
          </cell>
        </row>
        <row r="719">
          <cell r="CT719">
            <v>65681831.5659998</v>
          </cell>
        </row>
        <row r="719">
          <cell r="CX719">
            <v>3339051.17000001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5">
          <cell r="CT725">
            <v>0</v>
          </cell>
        </row>
        <row r="725">
          <cell r="CX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37214</v>
          </cell>
        </row>
        <row r="761">
          <cell r="CT761">
            <v>44426505.0659998</v>
          </cell>
        </row>
        <row r="761">
          <cell r="CX761">
            <v>3339051.17000001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7">
          <cell r="CT767">
            <v>-22673040</v>
          </cell>
        </row>
        <row r="767">
          <cell r="CX767">
            <v>0</v>
          </cell>
        </row>
        <row r="768">
          <cell r="CT768" t="str">
            <v>SOV+LOV</v>
          </cell>
        </row>
        <row r="769">
          <cell r="CT769">
            <v>-32093970</v>
          </cell>
        </row>
        <row r="803">
          <cell r="A803">
            <v>37215</v>
          </cell>
        </row>
        <row r="803">
          <cell r="CT803">
            <v>46514437.0659998</v>
          </cell>
        </row>
        <row r="803">
          <cell r="CX803">
            <v>3339051.17000001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9">
          <cell r="CT809">
            <v>-25774590</v>
          </cell>
        </row>
        <row r="809">
          <cell r="CX809">
            <v>0</v>
          </cell>
        </row>
        <row r="810">
          <cell r="CT810" t="str">
            <v>SOV+LOV</v>
          </cell>
        </row>
        <row r="811">
          <cell r="CT811">
            <v>-34975670</v>
          </cell>
        </row>
        <row r="845">
          <cell r="A845">
            <v>37216</v>
          </cell>
        </row>
        <row r="845">
          <cell r="CT845">
            <v>47650769.0659998</v>
          </cell>
        </row>
        <row r="845">
          <cell r="CX845">
            <v>450451.170000009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1">
          <cell r="CT851">
            <v>-26329730</v>
          </cell>
        </row>
        <row r="851">
          <cell r="CX851">
            <v>0</v>
          </cell>
        </row>
        <row r="852">
          <cell r="CT852" t="str">
            <v>SOV+LOV</v>
          </cell>
        </row>
        <row r="853">
          <cell r="CT853">
            <v>-32637730</v>
          </cell>
        </row>
        <row r="887">
          <cell r="A887">
            <v>37217</v>
          </cell>
        </row>
        <row r="887">
          <cell r="CT887">
            <v>73702149.5659998</v>
          </cell>
        </row>
        <row r="887">
          <cell r="CX887">
            <v>450451.170000009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3">
          <cell r="CT893">
            <v>0</v>
          </cell>
        </row>
        <row r="893">
          <cell r="CX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37218</v>
          </cell>
        </row>
        <row r="929">
          <cell r="CT929">
            <v>48411224.0659998</v>
          </cell>
        </row>
        <row r="929">
          <cell r="CX929">
            <v>450451.170000009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5">
          <cell r="CT935">
            <v>-26329730</v>
          </cell>
        </row>
        <row r="935">
          <cell r="CX935">
            <v>0</v>
          </cell>
        </row>
        <row r="936">
          <cell r="CT936" t="str">
            <v>SOV+LOV</v>
          </cell>
        </row>
        <row r="937">
          <cell r="CT937">
            <v>-32637730</v>
          </cell>
        </row>
        <row r="971">
          <cell r="A971">
            <v>37219</v>
          </cell>
        </row>
        <row r="971">
          <cell r="CT971">
            <v>74462664.5659998</v>
          </cell>
        </row>
        <row r="971">
          <cell r="CX971">
            <v>450451.170000009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7">
          <cell r="CT977">
            <v>0</v>
          </cell>
        </row>
        <row r="977">
          <cell r="CX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37220</v>
          </cell>
        </row>
        <row r="1013">
          <cell r="CT1013">
            <v>74462664.5659998</v>
          </cell>
        </row>
        <row r="1013">
          <cell r="CX1013">
            <v>450451.170000009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9">
          <cell r="CT1019">
            <v>0</v>
          </cell>
        </row>
        <row r="1019">
          <cell r="CX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37221</v>
          </cell>
        </row>
        <row r="1055">
          <cell r="CT1055">
            <v>52004905.5659998</v>
          </cell>
        </row>
        <row r="1055">
          <cell r="CX1055">
            <v>450451.170000009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1">
          <cell r="CT1061">
            <v>-26800360</v>
          </cell>
        </row>
        <row r="1061">
          <cell r="CX1061">
            <v>0</v>
          </cell>
        </row>
        <row r="1062">
          <cell r="CT1062" t="str">
            <v>SOV+LOV</v>
          </cell>
        </row>
        <row r="1063">
          <cell r="CT1063">
            <v>-33648840</v>
          </cell>
        </row>
        <row r="1097">
          <cell r="A1097">
            <v>37222</v>
          </cell>
        </row>
        <row r="1097">
          <cell r="CT1097">
            <v>34573704.8159998</v>
          </cell>
        </row>
        <row r="1097">
          <cell r="CX1097">
            <v>450451.170000009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3">
          <cell r="CT1103">
            <v>-39740870</v>
          </cell>
        </row>
        <row r="1103">
          <cell r="CX1103">
            <v>0</v>
          </cell>
        </row>
        <row r="1104">
          <cell r="CT1104" t="str">
            <v>SOV+LOV</v>
          </cell>
        </row>
        <row r="1105">
          <cell r="CT1105">
            <v>-24772550</v>
          </cell>
        </row>
        <row r="1139">
          <cell r="A1139">
            <v>37223</v>
          </cell>
        </row>
        <row r="1139">
          <cell r="CT1139">
            <v>74026285.3159998</v>
          </cell>
        </row>
        <row r="1139">
          <cell r="CX1139">
            <v>450451.170000009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5">
          <cell r="CT1145">
            <v>0</v>
          </cell>
        </row>
        <row r="1145">
          <cell r="CX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37224</v>
          </cell>
        </row>
        <row r="1181">
          <cell r="CT1181">
            <v>74026285.3159998</v>
          </cell>
        </row>
        <row r="1181">
          <cell r="CX1181">
            <v>450451.170000009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7">
          <cell r="CT1187">
            <v>0</v>
          </cell>
        </row>
        <row r="1187">
          <cell r="CX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37225</v>
          </cell>
        </row>
        <row r="1223">
          <cell r="CT1223">
            <v>74026285.3159998</v>
          </cell>
        </row>
        <row r="1223">
          <cell r="CX1223">
            <v>450451.170000009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9">
          <cell r="CT1229">
            <v>0</v>
          </cell>
        </row>
        <row r="1229">
          <cell r="CX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37226</v>
          </cell>
        </row>
        <row r="1265">
          <cell r="CT1265">
            <v>74026285.3159998</v>
          </cell>
        </row>
        <row r="1265">
          <cell r="CX1265">
            <v>450451.170000009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1">
          <cell r="CT1271">
            <v>0</v>
          </cell>
        </row>
        <row r="1271">
          <cell r="CX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11279512.7</v>
          </cell>
        </row>
        <row r="10">
          <cell r="BB10" t="str">
            <v>OTE</v>
          </cell>
        </row>
        <row r="11">
          <cell r="BB11">
            <v>40981090</v>
          </cell>
        </row>
        <row r="47">
          <cell r="A47">
            <v>37197</v>
          </cell>
        </row>
        <row r="47">
          <cell r="BB47">
            <v>9498003.2</v>
          </cell>
        </row>
        <row r="52">
          <cell r="BB52" t="str">
            <v>OTE</v>
          </cell>
        </row>
        <row r="53">
          <cell r="BB53">
            <v>41305440</v>
          </cell>
        </row>
        <row r="89">
          <cell r="A89">
            <v>37198</v>
          </cell>
        </row>
        <row r="89">
          <cell r="BB89">
            <v>-28182247.86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-28182247.86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15165997.8</v>
          </cell>
        </row>
        <row r="178">
          <cell r="BB178" t="str">
            <v>OTE</v>
          </cell>
        </row>
        <row r="179">
          <cell r="BB179">
            <v>45862570</v>
          </cell>
        </row>
        <row r="215">
          <cell r="A215">
            <v>37201</v>
          </cell>
        </row>
        <row r="215">
          <cell r="BB215">
            <v>10674385.74</v>
          </cell>
        </row>
        <row r="220">
          <cell r="BB220" t="str">
            <v>OTE</v>
          </cell>
        </row>
        <row r="221">
          <cell r="BB221">
            <v>46204800</v>
          </cell>
        </row>
        <row r="257">
          <cell r="A257">
            <v>37202</v>
          </cell>
        </row>
        <row r="257">
          <cell r="BB257">
            <v>11003944.86</v>
          </cell>
        </row>
        <row r="262">
          <cell r="BB262" t="str">
            <v>OTE</v>
          </cell>
        </row>
        <row r="263">
          <cell r="BB263">
            <v>44892340</v>
          </cell>
        </row>
        <row r="299">
          <cell r="A299">
            <v>37203</v>
          </cell>
        </row>
        <row r="299">
          <cell r="BB299">
            <v>9673254.79999999</v>
          </cell>
        </row>
        <row r="304">
          <cell r="BB304" t="str">
            <v>OTE</v>
          </cell>
        </row>
        <row r="305">
          <cell r="BB305">
            <v>43317580</v>
          </cell>
        </row>
        <row r="341">
          <cell r="A341">
            <v>37204</v>
          </cell>
        </row>
        <row r="341">
          <cell r="BB341">
            <v>11753402.14</v>
          </cell>
        </row>
        <row r="346">
          <cell r="BB346" t="str">
            <v>OTE</v>
          </cell>
        </row>
        <row r="347">
          <cell r="BB347">
            <v>43396120</v>
          </cell>
        </row>
        <row r="383">
          <cell r="A383">
            <v>37205</v>
          </cell>
        </row>
        <row r="383">
          <cell r="BB383">
            <v>-27810411.36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-27810411.36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14319576.82</v>
          </cell>
        </row>
        <row r="472">
          <cell r="BB472" t="str">
            <v>OTE</v>
          </cell>
        </row>
        <row r="473">
          <cell r="BB473">
            <v>45423890</v>
          </cell>
        </row>
        <row r="509">
          <cell r="A509">
            <v>37208</v>
          </cell>
        </row>
        <row r="509">
          <cell r="BB509">
            <v>10453281.46</v>
          </cell>
        </row>
        <row r="514">
          <cell r="BB514" t="str">
            <v>OTE</v>
          </cell>
        </row>
        <row r="515">
          <cell r="BB515">
            <v>43883010</v>
          </cell>
        </row>
        <row r="551">
          <cell r="A551">
            <v>37209</v>
          </cell>
        </row>
        <row r="551">
          <cell r="BB551">
            <v>14209768.32</v>
          </cell>
        </row>
        <row r="556">
          <cell r="BB556" t="str">
            <v>OTE</v>
          </cell>
        </row>
        <row r="557">
          <cell r="BB557">
            <v>44330760</v>
          </cell>
        </row>
        <row r="593">
          <cell r="A593">
            <v>37210</v>
          </cell>
        </row>
        <row r="593">
          <cell r="BB593">
            <v>14463764.3</v>
          </cell>
        </row>
        <row r="598">
          <cell r="BB598" t="str">
            <v>OTE</v>
          </cell>
        </row>
        <row r="599">
          <cell r="BB599">
            <v>45250220</v>
          </cell>
        </row>
        <row r="635">
          <cell r="A635">
            <v>37211</v>
          </cell>
        </row>
        <row r="635">
          <cell r="BB635">
            <v>11255739.78</v>
          </cell>
        </row>
        <row r="640">
          <cell r="BB640" t="str">
            <v>OTE</v>
          </cell>
        </row>
        <row r="641">
          <cell r="BB641">
            <v>43938070</v>
          </cell>
        </row>
        <row r="677">
          <cell r="A677">
            <v>37212</v>
          </cell>
        </row>
        <row r="677">
          <cell r="BB677">
            <v>-29665418.72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-29665418.72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8560241.32</v>
          </cell>
        </row>
        <row r="766">
          <cell r="BB766" t="str">
            <v>OTE</v>
          </cell>
        </row>
        <row r="767">
          <cell r="BB767">
            <v>40561550</v>
          </cell>
        </row>
        <row r="803">
          <cell r="A803">
            <v>37215</v>
          </cell>
        </row>
        <row r="803">
          <cell r="BB803">
            <v>11014240.92</v>
          </cell>
        </row>
        <row r="808">
          <cell r="BB808" t="str">
            <v>OTE</v>
          </cell>
        </row>
        <row r="809">
          <cell r="BB809">
            <v>40276390</v>
          </cell>
        </row>
        <row r="845">
          <cell r="A845">
            <v>37216</v>
          </cell>
        </row>
        <row r="845">
          <cell r="BB845">
            <v>10230876</v>
          </cell>
        </row>
        <row r="850">
          <cell r="BB850" t="str">
            <v>OTE</v>
          </cell>
        </row>
        <row r="851">
          <cell r="BB851">
            <v>40177770</v>
          </cell>
        </row>
        <row r="887">
          <cell r="A887">
            <v>37217</v>
          </cell>
        </row>
        <row r="887">
          <cell r="BB887">
            <v>10230875.94</v>
          </cell>
        </row>
        <row r="892">
          <cell r="BB892" t="str">
            <v>OTE</v>
          </cell>
        </row>
        <row r="893">
          <cell r="BB893">
            <v>40177770</v>
          </cell>
        </row>
        <row r="929">
          <cell r="A929">
            <v>37218</v>
          </cell>
        </row>
        <row r="929">
          <cell r="BB929">
            <v>10491513.5</v>
          </cell>
        </row>
        <row r="934">
          <cell r="BB934" t="str">
            <v>OTE</v>
          </cell>
        </row>
        <row r="935">
          <cell r="BB935">
            <v>40177770</v>
          </cell>
        </row>
        <row r="971">
          <cell r="A971">
            <v>37219</v>
          </cell>
        </row>
        <row r="971">
          <cell r="BB971">
            <v>-26121850.06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-26121850.06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11468158.76</v>
          </cell>
        </row>
        <row r="1060">
          <cell r="BB1060" t="str">
            <v>OTE</v>
          </cell>
        </row>
        <row r="1061">
          <cell r="BB1061">
            <v>40639010</v>
          </cell>
        </row>
        <row r="1097">
          <cell r="A1097">
            <v>37222</v>
          </cell>
        </row>
        <row r="1097">
          <cell r="BB1097">
            <v>6570268.18</v>
          </cell>
        </row>
        <row r="1102">
          <cell r="BB1102" t="str">
            <v>OTE</v>
          </cell>
        </row>
        <row r="1103">
          <cell r="BB1103">
            <v>37316400</v>
          </cell>
        </row>
        <row r="1139">
          <cell r="A1139">
            <v>37223</v>
          </cell>
        </row>
        <row r="1139">
          <cell r="BB1139">
            <v>-26181212.82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-26181212.82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-26181212.82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37226</v>
          </cell>
        </row>
        <row r="1265">
          <cell r="BB1265">
            <v>-26181212.82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X5">
            <v>37196</v>
          </cell>
        </row>
        <row r="5">
          <cell r="CA5">
            <v>458907.257152</v>
          </cell>
        </row>
        <row r="5">
          <cell r="CG5">
            <v>330082.9</v>
          </cell>
          <cell r="CH5">
            <v>153120</v>
          </cell>
        </row>
        <row r="10"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371961</v>
          </cell>
        </row>
        <row r="11"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37197</v>
          </cell>
        </row>
        <row r="47">
          <cell r="BX47">
            <v>37197</v>
          </cell>
        </row>
        <row r="47">
          <cell r="CA47">
            <v>369924.808591</v>
          </cell>
        </row>
        <row r="47">
          <cell r="CG47">
            <v>133490.4</v>
          </cell>
          <cell r="CH47">
            <v>322220</v>
          </cell>
        </row>
        <row r="52"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371971</v>
          </cell>
        </row>
        <row r="53"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37198</v>
          </cell>
        </row>
        <row r="89">
          <cell r="BX89">
            <v>37198</v>
          </cell>
        </row>
        <row r="89">
          <cell r="CA89">
            <v>3633174.808591</v>
          </cell>
        </row>
        <row r="89">
          <cell r="CG89">
            <v>138760.4</v>
          </cell>
          <cell r="CH89">
            <v>0</v>
          </cell>
        </row>
        <row r="94"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371981</v>
          </cell>
        </row>
        <row r="95"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37199</v>
          </cell>
        </row>
        <row r="131">
          <cell r="BX131">
            <v>37199</v>
          </cell>
        </row>
        <row r="131">
          <cell r="CA131">
            <v>3633174.808591</v>
          </cell>
        </row>
        <row r="131">
          <cell r="CG131">
            <v>138760.4</v>
          </cell>
          <cell r="CH131">
            <v>0</v>
          </cell>
        </row>
        <row r="136"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371991</v>
          </cell>
        </row>
        <row r="137"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37200</v>
          </cell>
        </row>
        <row r="173">
          <cell r="BX173">
            <v>37200</v>
          </cell>
        </row>
        <row r="173">
          <cell r="CA173">
            <v>316299.308591</v>
          </cell>
        </row>
        <row r="173">
          <cell r="CG173">
            <v>358839.4</v>
          </cell>
          <cell r="CH173">
            <v>417220</v>
          </cell>
        </row>
        <row r="178"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372001</v>
          </cell>
        </row>
        <row r="179"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37201</v>
          </cell>
        </row>
        <row r="215">
          <cell r="BX215">
            <v>37201</v>
          </cell>
        </row>
        <row r="215">
          <cell r="CA215">
            <v>168562.308591</v>
          </cell>
        </row>
        <row r="215">
          <cell r="CG215">
            <v>427279.4</v>
          </cell>
          <cell r="CH215">
            <v>227220</v>
          </cell>
        </row>
        <row r="220"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372011</v>
          </cell>
        </row>
        <row r="221"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37202</v>
          </cell>
        </row>
        <row r="257">
          <cell r="BX257">
            <v>37202</v>
          </cell>
        </row>
        <row r="257">
          <cell r="CA257">
            <v>270987.308591</v>
          </cell>
        </row>
        <row r="257">
          <cell r="CG257">
            <v>253341.9</v>
          </cell>
          <cell r="CH257">
            <v>179720</v>
          </cell>
        </row>
        <row r="262"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372021</v>
          </cell>
        </row>
        <row r="263"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37203</v>
          </cell>
        </row>
        <row r="299">
          <cell r="BX299">
            <v>37203</v>
          </cell>
        </row>
        <row r="299">
          <cell r="CA299">
            <v>555974.808591</v>
          </cell>
        </row>
        <row r="299">
          <cell r="CG299">
            <v>160544.9</v>
          </cell>
          <cell r="CH299">
            <v>163770</v>
          </cell>
        </row>
        <row r="304"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372031</v>
          </cell>
        </row>
        <row r="305">
          <cell r="CA305">
            <v>-140150</v>
          </cell>
        </row>
        <row r="305">
          <cell r="CG305">
            <v>0</v>
          </cell>
          <cell r="CH305">
            <v>0</v>
          </cell>
        </row>
        <row r="341">
          <cell r="A341">
            <v>37204</v>
          </cell>
        </row>
        <row r="341">
          <cell r="BX341">
            <v>37204</v>
          </cell>
        </row>
        <row r="341">
          <cell r="CA341">
            <v>439136.808591</v>
          </cell>
        </row>
        <row r="341">
          <cell r="CG341">
            <v>165114.9</v>
          </cell>
          <cell r="CH341">
            <v>163770</v>
          </cell>
        </row>
        <row r="346"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372041</v>
          </cell>
        </row>
        <row r="347"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37205</v>
          </cell>
        </row>
        <row r="383">
          <cell r="BX383">
            <v>37205</v>
          </cell>
        </row>
        <row r="383">
          <cell r="CA383">
            <v>3832236.808591</v>
          </cell>
        </row>
        <row r="383">
          <cell r="CG383">
            <v>13644.9</v>
          </cell>
          <cell r="CH383">
            <v>0</v>
          </cell>
        </row>
        <row r="388"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372051</v>
          </cell>
        </row>
        <row r="389"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37206</v>
          </cell>
        </row>
        <row r="425">
          <cell r="BX425">
            <v>37206</v>
          </cell>
        </row>
        <row r="425">
          <cell r="CA425">
            <v>3832236.808591</v>
          </cell>
        </row>
        <row r="425">
          <cell r="CG425">
            <v>13644.9</v>
          </cell>
          <cell r="CH425">
            <v>0</v>
          </cell>
        </row>
        <row r="430"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372061</v>
          </cell>
        </row>
        <row r="431"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37207</v>
          </cell>
        </row>
        <row r="467">
          <cell r="BX467">
            <v>37207</v>
          </cell>
        </row>
        <row r="467">
          <cell r="CA467">
            <v>439637.318591</v>
          </cell>
        </row>
        <row r="467">
          <cell r="CG467">
            <v>164945.5</v>
          </cell>
          <cell r="CH467">
            <v>197970</v>
          </cell>
        </row>
        <row r="472"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372071</v>
          </cell>
        </row>
        <row r="473"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37208</v>
          </cell>
        </row>
        <row r="509">
          <cell r="BX509">
            <v>37208</v>
          </cell>
        </row>
        <row r="509">
          <cell r="CA509">
            <v>492012.318591</v>
          </cell>
        </row>
        <row r="509">
          <cell r="CG509">
            <v>132034.5</v>
          </cell>
          <cell r="CH509">
            <v>135120</v>
          </cell>
        </row>
        <row r="514"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372081</v>
          </cell>
        </row>
        <row r="515">
          <cell r="CA515">
            <v>-8800</v>
          </cell>
        </row>
        <row r="515">
          <cell r="CG515">
            <v>0</v>
          </cell>
          <cell r="CH515">
            <v>0</v>
          </cell>
        </row>
        <row r="551">
          <cell r="A551">
            <v>37209</v>
          </cell>
        </row>
        <row r="551">
          <cell r="BX551">
            <v>37209</v>
          </cell>
        </row>
        <row r="551">
          <cell r="CA551">
            <v>702174.818591</v>
          </cell>
        </row>
        <row r="551">
          <cell r="CG551">
            <v>49063</v>
          </cell>
          <cell r="CH551">
            <v>99420</v>
          </cell>
        </row>
        <row r="556"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372091</v>
          </cell>
        </row>
        <row r="557"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37210</v>
          </cell>
        </row>
        <row r="593">
          <cell r="BX593">
            <v>37210</v>
          </cell>
        </row>
        <row r="593">
          <cell r="CA593">
            <v>889799.318591</v>
          </cell>
        </row>
        <row r="593">
          <cell r="CG593">
            <v>45599</v>
          </cell>
          <cell r="CH593">
            <v>31420</v>
          </cell>
        </row>
        <row r="598"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372101</v>
          </cell>
        </row>
        <row r="599"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37211</v>
          </cell>
        </row>
        <row r="635">
          <cell r="BX635">
            <v>37211</v>
          </cell>
        </row>
        <row r="635">
          <cell r="CA635">
            <v>537037.318591</v>
          </cell>
        </row>
        <row r="635">
          <cell r="CG635">
            <v>82258.5</v>
          </cell>
          <cell r="CH635">
            <v>29720</v>
          </cell>
        </row>
        <row r="640"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372111</v>
          </cell>
        </row>
        <row r="641"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37212</v>
          </cell>
        </row>
        <row r="677">
          <cell r="BX677">
            <v>37212</v>
          </cell>
        </row>
        <row r="677">
          <cell r="CA677">
            <v>2813762.318591</v>
          </cell>
        </row>
        <row r="677">
          <cell r="CG677">
            <v>40808.5</v>
          </cell>
          <cell r="CH677">
            <v>0</v>
          </cell>
        </row>
        <row r="682"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372121</v>
          </cell>
        </row>
        <row r="683"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37213</v>
          </cell>
        </row>
        <row r="719">
          <cell r="BX719">
            <v>37213</v>
          </cell>
        </row>
        <row r="719">
          <cell r="CA719">
            <v>2813762.318591</v>
          </cell>
        </row>
        <row r="719">
          <cell r="CG719">
            <v>40808.5</v>
          </cell>
          <cell r="CH719">
            <v>0</v>
          </cell>
        </row>
        <row r="724"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372131</v>
          </cell>
        </row>
        <row r="725"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37214</v>
          </cell>
        </row>
        <row r="761">
          <cell r="BX761">
            <v>37214</v>
          </cell>
        </row>
        <row r="761">
          <cell r="CA761">
            <v>55062.318591</v>
          </cell>
        </row>
        <row r="761">
          <cell r="CG761">
            <v>787</v>
          </cell>
          <cell r="CH761">
            <v>157220</v>
          </cell>
        </row>
        <row r="766"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372141</v>
          </cell>
        </row>
        <row r="767"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37215</v>
          </cell>
        </row>
        <row r="803">
          <cell r="BX803">
            <v>37215</v>
          </cell>
        </row>
        <row r="803">
          <cell r="CA803">
            <v>454337.318591</v>
          </cell>
        </row>
        <row r="803">
          <cell r="CG803">
            <v>227606.5</v>
          </cell>
          <cell r="CH803">
            <v>199720</v>
          </cell>
        </row>
        <row r="808"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372151</v>
          </cell>
        </row>
        <row r="809"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37216</v>
          </cell>
        </row>
        <row r="845">
          <cell r="BX845">
            <v>37216</v>
          </cell>
        </row>
        <row r="845">
          <cell r="CA845">
            <v>662487.318591</v>
          </cell>
        </row>
        <row r="845">
          <cell r="CG845">
            <v>196189.5</v>
          </cell>
          <cell r="CH845">
            <v>199720</v>
          </cell>
        </row>
        <row r="850"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372161</v>
          </cell>
        </row>
        <row r="851"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37217</v>
          </cell>
        </row>
        <row r="887">
          <cell r="BX887">
            <v>37217</v>
          </cell>
        </row>
        <row r="887">
          <cell r="CA887">
            <v>2885812.318591</v>
          </cell>
        </row>
        <row r="887">
          <cell r="CG887">
            <v>101949.5</v>
          </cell>
          <cell r="CH887">
            <v>0</v>
          </cell>
        </row>
        <row r="892"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372171</v>
          </cell>
        </row>
        <row r="893"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37218</v>
          </cell>
        </row>
        <row r="929">
          <cell r="BX929">
            <v>37218</v>
          </cell>
        </row>
        <row r="929">
          <cell r="CA929">
            <v>505549.818591</v>
          </cell>
        </row>
        <row r="929">
          <cell r="CG929">
            <v>203589.5</v>
          </cell>
          <cell r="CH929">
            <v>199720</v>
          </cell>
        </row>
        <row r="934"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372181</v>
          </cell>
        </row>
        <row r="935"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37219</v>
          </cell>
        </row>
        <row r="971">
          <cell r="BX971">
            <v>37219</v>
          </cell>
        </row>
        <row r="971">
          <cell r="CA971">
            <v>2594487.318591</v>
          </cell>
        </row>
        <row r="971">
          <cell r="CG971">
            <v>101949.5</v>
          </cell>
          <cell r="CH971">
            <v>0</v>
          </cell>
        </row>
        <row r="976"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372191</v>
          </cell>
        </row>
        <row r="977"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37220</v>
          </cell>
        </row>
        <row r="1013">
          <cell r="BX1013">
            <v>37220</v>
          </cell>
        </row>
        <row r="1013">
          <cell r="CA1013">
            <v>2594487.318591</v>
          </cell>
        </row>
        <row r="1013">
          <cell r="CG1013">
            <v>101949.5</v>
          </cell>
          <cell r="CH1013">
            <v>0</v>
          </cell>
        </row>
        <row r="1018"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372201</v>
          </cell>
        </row>
        <row r="1019"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37221</v>
          </cell>
        </row>
        <row r="1055">
          <cell r="BX1055">
            <v>37221</v>
          </cell>
        </row>
        <row r="1055">
          <cell r="CA1055">
            <v>512511.818591</v>
          </cell>
        </row>
        <row r="1055">
          <cell r="CG1055">
            <v>155752</v>
          </cell>
          <cell r="CH1055">
            <v>242220</v>
          </cell>
        </row>
        <row r="1060"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372211</v>
          </cell>
        </row>
        <row r="1061"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37222</v>
          </cell>
        </row>
        <row r="1097">
          <cell r="BX1097">
            <v>37222</v>
          </cell>
        </row>
        <row r="1097">
          <cell r="CA1097">
            <v>130274.318591</v>
          </cell>
        </row>
        <row r="1097">
          <cell r="CG1097">
            <v>189130</v>
          </cell>
          <cell r="CH1097">
            <v>342764</v>
          </cell>
        </row>
        <row r="1102"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372221</v>
          </cell>
        </row>
        <row r="1103">
          <cell r="CA1103">
            <v>-28800</v>
          </cell>
        </row>
        <row r="1103">
          <cell r="CG1103">
            <v>0</v>
          </cell>
          <cell r="CH1103">
            <v>0</v>
          </cell>
        </row>
        <row r="1139">
          <cell r="A1139">
            <v>37223</v>
          </cell>
        </row>
        <row r="1139">
          <cell r="BX1139">
            <v>37223</v>
          </cell>
        </row>
        <row r="1139">
          <cell r="CA1139">
            <v>2318749.318591</v>
          </cell>
        </row>
        <row r="1139">
          <cell r="CG1139">
            <v>173810</v>
          </cell>
          <cell r="CH1139">
            <v>0</v>
          </cell>
        </row>
        <row r="1144"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372231</v>
          </cell>
        </row>
        <row r="1145"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37224</v>
          </cell>
        </row>
        <row r="1181">
          <cell r="BX1181">
            <v>37224</v>
          </cell>
        </row>
        <row r="1181">
          <cell r="CA1181">
            <v>2318749.318591</v>
          </cell>
        </row>
        <row r="1181">
          <cell r="CG1181">
            <v>173810</v>
          </cell>
          <cell r="CH1181">
            <v>0</v>
          </cell>
        </row>
        <row r="1186"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372241</v>
          </cell>
        </row>
        <row r="1187"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37225</v>
          </cell>
        </row>
        <row r="1223">
          <cell r="BX1223">
            <v>37225</v>
          </cell>
        </row>
        <row r="1223">
          <cell r="CA1223">
            <v>2318749.318591</v>
          </cell>
        </row>
        <row r="1223">
          <cell r="CG1223">
            <v>173810</v>
          </cell>
          <cell r="CH1223">
            <v>0</v>
          </cell>
        </row>
        <row r="1228"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372251</v>
          </cell>
        </row>
        <row r="1229"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37226</v>
          </cell>
        </row>
        <row r="1265">
          <cell r="BX1265">
            <v>37226</v>
          </cell>
        </row>
        <row r="1265">
          <cell r="CA1265">
            <v>2318749.318591</v>
          </cell>
        </row>
        <row r="1265">
          <cell r="CG1265">
            <v>173810</v>
          </cell>
          <cell r="CH1265">
            <v>0</v>
          </cell>
        </row>
        <row r="1270"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372261</v>
          </cell>
        </row>
        <row r="1271"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7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37223</v>
      </c>
      <c r="M2" s="5"/>
    </row>
    <row r="3" customFormat="false" ht="18" hidden="false" customHeight="false" outlineLevel="0" collapsed="false">
      <c r="A3" s="7" t="n">
        <v>37222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f aca="false">SUMIF([1]Statements!$A$5:$A$1305,$A$3,[1]Statements!$BN$5:$BN$1305)-3</f>
        <v>270619.726000024</v>
      </c>
      <c r="C8" s="18"/>
      <c r="D8" s="18" t="n">
        <f aca="false">B8-C8</f>
        <v>270619.726000024</v>
      </c>
      <c r="E8" s="18" t="n">
        <v>0</v>
      </c>
      <c r="F8" s="18" t="n">
        <f aca="false">'[2]ABN-AMRO'!$K$12</f>
        <v>627000</v>
      </c>
      <c r="G8" s="18"/>
      <c r="H8" s="18" t="n">
        <f aca="false">F8-G8</f>
        <v>627000</v>
      </c>
      <c r="I8" s="18"/>
      <c r="J8" s="18"/>
      <c r="K8" s="18"/>
      <c r="L8" s="18" t="n">
        <f aca="false">B8+E8-F8+J8</f>
        <v>-356380.273999976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f aca="false">SUMIF([3]Statements!$A$5:$A$1305,$A$3,[3]Statements!$DB$5:$DB$1305)-1</f>
        <v>-0.300999994680751</v>
      </c>
      <c r="C9" s="21"/>
      <c r="D9" s="18" t="n">
        <f aca="false">B9-C9</f>
        <v>-0.300999994680751</v>
      </c>
      <c r="E9" s="21" t="n">
        <v>0</v>
      </c>
      <c r="F9" s="21" t="n">
        <f aca="false">'[2]ADM Investors'!$I$13</f>
        <v>0</v>
      </c>
      <c r="G9" s="21"/>
      <c r="H9" s="21" t="n">
        <f aca="false">F9-G9</f>
        <v>0</v>
      </c>
      <c r="I9" s="21"/>
      <c r="J9" s="21"/>
      <c r="K9" s="21"/>
      <c r="L9" s="18" t="n">
        <f aca="false">B9+E9-F9+J9</f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f aca="false">SUMIF([4]Statements!$A$5:$A$1305,$A$3,[4]Statements!$DB$5:$DB$1305)+1461</f>
        <v>0.22000002861023</v>
      </c>
      <c r="C10" s="21"/>
      <c r="D10" s="18" t="n">
        <f aca="false">B10-C10</f>
        <v>0.22000002861023</v>
      </c>
      <c r="E10" s="21" t="n">
        <v>0</v>
      </c>
      <c r="F10" s="21" t="n">
        <f aca="false">'[2]Bank One'!$K$11</f>
        <v>0</v>
      </c>
      <c r="G10" s="21"/>
      <c r="H10" s="21" t="n">
        <f aca="false">F10-G10</f>
        <v>0</v>
      </c>
      <c r="I10" s="21"/>
      <c r="J10" s="21"/>
      <c r="K10" s="21"/>
      <c r="L10" s="18" t="n">
        <f aca="false">B10+E10-F10+J10</f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f aca="false">'[2]CARR FUTURES (NG)'!$I$11</f>
        <v>0</v>
      </c>
      <c r="C11" s="18"/>
      <c r="D11" s="18" t="n">
        <f aca="false">B11-C11</f>
        <v>0</v>
      </c>
      <c r="E11" s="18" t="n">
        <v>0</v>
      </c>
      <c r="F11" s="18" t="n">
        <f aca="false">'[2]CARR FUTURES (NG)'!$I$12</f>
        <v>0</v>
      </c>
      <c r="G11" s="18"/>
      <c r="H11" s="18" t="n">
        <f aca="false">F11-G11</f>
        <v>0</v>
      </c>
      <c r="I11" s="18"/>
      <c r="J11" s="18"/>
      <c r="K11" s="18"/>
      <c r="L11" s="18" t="n">
        <f aca="false">B11+E11-F11+J11</f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f aca="false">SUMIF([5]Statements!$A$5:$A$1305,$A$3,[5]Statements!$FF$5:$FF$1305)+11241</f>
        <v>5571487.68643954</v>
      </c>
      <c r="C12" s="18"/>
      <c r="D12" s="18" t="n">
        <f aca="false">B12-C12</f>
        <v>5571487.68643954</v>
      </c>
      <c r="E12" s="18" t="n">
        <v>0</v>
      </c>
      <c r="F12" s="18" t="n">
        <f aca="false">'[2]CARR FUTURES'!$I$12</f>
        <v>3835460.48</v>
      </c>
      <c r="G12" s="18"/>
      <c r="H12" s="18" t="n">
        <f aca="false">F12-G12</f>
        <v>3835460.48</v>
      </c>
      <c r="I12" s="18"/>
      <c r="J12" s="18"/>
      <c r="K12" s="18"/>
      <c r="L12" s="18" t="n">
        <f aca="false">B12+E12-F12+J12</f>
        <v>1736027.20643954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f aca="false">SUMIF([6]Statements!$A$5:$A$1305,$A$3,[6]Statements!$CX$5:$CX$1305)-8</f>
        <v>340796.560000002</v>
      </c>
      <c r="C13" s="18"/>
      <c r="D13" s="18" t="n">
        <f aca="false">B13-C13</f>
        <v>340796.560000002</v>
      </c>
      <c r="E13" s="18" t="n">
        <v>0</v>
      </c>
      <c r="F13" s="18" t="n">
        <f aca="false">'[2]CREDIT SUISSE FIRST BOSTON'!$I$12</f>
        <v>693502</v>
      </c>
      <c r="G13" s="18"/>
      <c r="H13" s="18" t="n">
        <f aca="false">F13-G13</f>
        <v>693502</v>
      </c>
      <c r="I13" s="18"/>
      <c r="J13" s="18"/>
      <c r="K13" s="18"/>
      <c r="L13" s="18" t="n">
        <f aca="false">B13+E13-F13+J13</f>
        <v>-352705.439999998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f aca="false">SUMIF([7]Statements!$A$5:$A$1305,$A$3,[7]Statements!$CT$5:$CT$1305)-SUMIF([7]Statements!$A$5:$A$1305,$A$3,[7]Statements!$CX$5:$CX$1305)-5</f>
        <v>34123248.6459998</v>
      </c>
      <c r="C14" s="18"/>
      <c r="D14" s="18" t="n">
        <f aca="false">B14-C14</f>
        <v>34123248.6459998</v>
      </c>
      <c r="E14" s="18" t="n">
        <f aca="false">+'[2]EDF MANN'!$J$20</f>
        <v>-24772550</v>
      </c>
      <c r="F14" s="18" t="n">
        <f aca="false">'[2]EDF MANN'!$J$22</f>
        <v>36249193.5</v>
      </c>
      <c r="G14" s="18"/>
      <c r="H14" s="18" t="n">
        <f aca="false">F14-G14</f>
        <v>36249193.5</v>
      </c>
      <c r="I14" s="18"/>
      <c r="J14" s="18"/>
      <c r="K14" s="18"/>
      <c r="L14" s="18" t="n">
        <f aca="false">B14+E14-F14+J14</f>
        <v>-26898494.8540002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f aca="false">SUMIF([8]Statements!$A$5:$A$1305,$A$3,[8]Statements!$BB$5:$BB$1305)-3</f>
        <v>6570265.18</v>
      </c>
      <c r="C15" s="21"/>
      <c r="D15" s="18" t="n">
        <f aca="false">B15-C15</f>
        <v>6570265.18</v>
      </c>
      <c r="E15" s="21" t="n">
        <v>0</v>
      </c>
      <c r="F15" s="21" t="n">
        <f aca="false">[2]Fimat!$K$12+3128518</f>
        <v>11265524.5</v>
      </c>
      <c r="G15" s="21"/>
      <c r="H15" s="21" t="n">
        <f aca="false">F15-G15</f>
        <v>11265524.5</v>
      </c>
      <c r="I15" s="21" t="n">
        <v>1</v>
      </c>
      <c r="J15" s="18" t="n">
        <f aca="false">SUMIF('[2]WIRE WORKSHEET'!$B$4:$B$36,A2,'[2]WIRE WORKSHEET'!$BB$4:$BB$36)</f>
        <v>0</v>
      </c>
      <c r="K15" s="21"/>
      <c r="L15" s="18" t="n">
        <f aca="false">B15+E15-F15+J15</f>
        <v>-4695259.32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f aca="false">SUMIF([9]Statements!$A$5:$A$1305,$A$3,[9]Statements!$CA$5:$CA$1305)-851</f>
        <v>129423.318591</v>
      </c>
      <c r="C16" s="18"/>
      <c r="D16" s="18" t="n">
        <f aca="false">B16-C16</f>
        <v>129423.318591</v>
      </c>
      <c r="E16" s="18" t="n">
        <v>0</v>
      </c>
      <c r="F16" s="18" t="n">
        <f aca="false">'[2]HSBC-US$'!$J$17</f>
        <v>370311</v>
      </c>
      <c r="G16" s="18"/>
      <c r="H16" s="18" t="n">
        <f aca="false">F16-G16</f>
        <v>370311</v>
      </c>
      <c r="I16" s="18"/>
      <c r="J16" s="18"/>
      <c r="K16" s="18"/>
      <c r="L16" s="18" t="n">
        <f aca="false">B16+E16-F16+J16</f>
        <v>-240887.681409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8"/>
      <c r="L17" s="18" t="n">
        <f aca="false">B17+E17-F17+J17</f>
        <v>0</v>
      </c>
      <c r="M17" s="19"/>
      <c r="N17" s="20" t="n">
        <f aca="false">SUMIF([9]Statements!$BX$5:$BX$1305,$A$3,[9]Statements!$CG$5:$CG$1305)</f>
        <v>189130</v>
      </c>
      <c r="O17" s="20" t="n">
        <f aca="false">SUMIF([9]Statements!$BX$5:$BX$1305,$A$3,[9]Statements!$CH$5:$CH$1305)</f>
        <v>342764</v>
      </c>
    </row>
    <row r="18" customFormat="false" ht="12.75" hidden="false" customHeight="false" outlineLevel="0" collapsed="false">
      <c r="A18" s="0" t="s">
        <v>24</v>
      </c>
      <c r="B18" s="18" t="n">
        <f aca="false">SUMIF([10]Statements!$A$5:$A$1305,$A$3,[10]Statements!$BB$5:$BB$1305)-5</f>
        <v>886482.43</v>
      </c>
      <c r="C18" s="18"/>
      <c r="D18" s="18" t="n">
        <f aca="false">B18-C18</f>
        <v>886482.43</v>
      </c>
      <c r="E18" s="18" t="n">
        <v>0</v>
      </c>
      <c r="F18" s="18" t="n">
        <f aca="false">'[2]JP Morgan'!$I$13</f>
        <v>1302620</v>
      </c>
      <c r="G18" s="18"/>
      <c r="H18" s="18" t="n">
        <f aca="false">F18-G18</f>
        <v>1302620</v>
      </c>
      <c r="I18" s="18"/>
      <c r="J18" s="18"/>
      <c r="K18" s="18"/>
      <c r="L18" s="18" t="n">
        <f aca="false">B18+E18-F18+J18</f>
        <v>-416137.57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f aca="false">SUMIF([11]Statements!$A$5:$A$1305,$A$3,[11]Statements!$BB$5:$BB$1305)</f>
        <v>0</v>
      </c>
      <c r="C19" s="18"/>
      <c r="D19" s="18" t="n">
        <f aca="false">B19-C19</f>
        <v>0</v>
      </c>
      <c r="E19" s="18" t="n">
        <v>0</v>
      </c>
      <c r="F19" s="18" t="n">
        <f aca="false">'[2]Man Financial'!$I$13</f>
        <v>0</v>
      </c>
      <c r="G19" s="18"/>
      <c r="H19" s="18" t="n">
        <f aca="false">F19-G19</f>
        <v>0</v>
      </c>
      <c r="I19" s="18"/>
      <c r="J19" s="18"/>
      <c r="K19" s="18"/>
      <c r="L19" s="18" t="n">
        <f aca="false">B19+E19-F19+J19</f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f aca="false">SUMIF([12]Statements!$A$5:$A$1305,$A$3,[12]Statements!$DB$5:$DB$1305)-67725+3293793</f>
        <v>162260609.03</v>
      </c>
      <c r="C20" s="18"/>
      <c r="D20" s="18" t="n">
        <f aca="false">B20-C20</f>
        <v>162260609.03</v>
      </c>
      <c r="E20" s="18" t="n">
        <v>0</v>
      </c>
      <c r="F20" s="18" t="n">
        <f aca="false">[2]PARIBAS!$J$19</f>
        <v>177823844</v>
      </c>
      <c r="G20" s="18"/>
      <c r="H20" s="18" t="n">
        <f aca="false">F20-G20</f>
        <v>177823844</v>
      </c>
      <c r="I20" s="18"/>
      <c r="J20" s="18"/>
      <c r="K20" s="18"/>
      <c r="L20" s="18" t="n">
        <f aca="false">B20+E20-F20+J20</f>
        <v>-15563234.9699999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f aca="false">SUMIF([13]Statements!$A$5:$A$1305,$A$3,[13]Statements!$EQ$5:$EQ$1305)+1112536</f>
        <v>0.111421209294349</v>
      </c>
      <c r="C21" s="18"/>
      <c r="D21" s="18" t="n">
        <f aca="false">B21-C21</f>
        <v>0.111421209294349</v>
      </c>
      <c r="E21" s="18" t="n">
        <v>0</v>
      </c>
      <c r="F21" s="18" t="n">
        <f aca="false">'[2]PRUDENTIAL '!$I$11</f>
        <v>0</v>
      </c>
      <c r="G21" s="18"/>
      <c r="H21" s="18" t="n">
        <f aca="false">F21-G21</f>
        <v>0</v>
      </c>
      <c r="I21" s="18"/>
      <c r="J21" s="18"/>
      <c r="K21" s="18"/>
      <c r="L21" s="18" t="n">
        <f aca="false">B21+E21-F21+J21</f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f aca="false">SUMIF([14]Statements!$A$5:$A$1305,$A$3,[14]Statements!$BC$5:$BC$1305)-835.5</f>
        <v>0.259000006940369</v>
      </c>
      <c r="C22" s="18"/>
      <c r="D22" s="18" t="n">
        <f aca="false">B22-C22</f>
        <v>0.259000006940369</v>
      </c>
      <c r="E22" s="18" t="n">
        <v>0</v>
      </c>
      <c r="F22" s="18" t="n">
        <f aca="false">[2]REFCO!$K$12</f>
        <v>0</v>
      </c>
      <c r="G22" s="18"/>
      <c r="H22" s="18" t="n">
        <f aca="false">F22-G22</f>
        <v>0</v>
      </c>
      <c r="I22" s="18"/>
      <c r="J22" s="18"/>
      <c r="K22" s="18"/>
      <c r="L22" s="18" t="n">
        <f aca="false">B22+E22-F22+J22</f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f aca="false">SUMIF([15]Statements!$A$5:$A$1305,$A$3,[15]Statements!$BN$5:$BN$1305)-1099</f>
        <v>26000.28</v>
      </c>
      <c r="C23" s="18"/>
      <c r="D23" s="18" t="n">
        <f aca="false">B23-C23</f>
        <v>26000.28</v>
      </c>
      <c r="E23" s="18" t="n">
        <v>0</v>
      </c>
      <c r="F23" s="18" t="n">
        <f aca="false">'[2]R J O''Brien'!$K$17</f>
        <v>26000</v>
      </c>
      <c r="G23" s="18"/>
      <c r="H23" s="18" t="n">
        <f aca="false">F23-G23</f>
        <v>26000</v>
      </c>
      <c r="I23" s="18"/>
      <c r="J23" s="18"/>
      <c r="K23" s="18"/>
      <c r="L23" s="18" t="n">
        <f aca="false">B23+E23-F23+J23</f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f aca="false">SUMIF([16]Statements!$A$5:$A$1305,$A$3,[16]Statements!$CK$5:$CK$1305)-2477</f>
        <v>58500.13</v>
      </c>
      <c r="C24" s="18"/>
      <c r="D24" s="18" t="n">
        <f aca="false">B24-C24</f>
        <v>58500.13</v>
      </c>
      <c r="E24" s="18" t="n">
        <v>0</v>
      </c>
      <c r="F24" s="18" t="n">
        <f aca="false">[2]SAUL!$I$13</f>
        <v>58500</v>
      </c>
      <c r="G24" s="18"/>
      <c r="H24" s="18" t="n">
        <f aca="false">F24-G24</f>
        <v>58500</v>
      </c>
      <c r="I24" s="18"/>
      <c r="J24" s="18"/>
      <c r="K24" s="18"/>
      <c r="L24" s="18" t="n">
        <f aca="false">B24+E24-F24+J24</f>
        <v>0.129999999990105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f aca="false">SUMIF([17]Statements!$A$5:$A$1305,$A$3,[17]Statements!$CP$5:$CP$1305)</f>
        <v>4373202.62999999</v>
      </c>
      <c r="C25" s="18"/>
      <c r="D25" s="18" t="n">
        <f aca="false">B25-C25</f>
        <v>4373202.62999999</v>
      </c>
      <c r="E25" s="18" t="n">
        <v>0</v>
      </c>
      <c r="F25" s="18" t="e">
        <f aca="false">#NAME!ReqTotal</f>
        <v>#VALUE!</v>
      </c>
      <c r="G25" s="18" t="e">
        <f aca="false">IF(#NAME!CurrentLoanValue&lt;50000000,IF(#NAME!CurrentLoanValue&gt;'[2]Smith Barney'!K16,'[2]Smith Barney'!K16,#NAME!CurrentLoanValue),50000000)</f>
        <v>#VALUE!</v>
      </c>
      <c r="H25" s="18" t="e">
        <f aca="false">F25-G25</f>
        <v>#VALUE!</v>
      </c>
      <c r="I25" s="18"/>
      <c r="J25" s="18" t="n">
        <f aca="false">SUMIF('[2]WIRE WORKSHEET'!$B$4:$B$36,A2,'[2]WIRE WORKSHEET'!$BF$4:$BF$36)</f>
        <v>240872.5</v>
      </c>
      <c r="K25" s="18"/>
      <c r="L25" s="18" t="e">
        <f aca="false">B25+E25-F25+J25</f>
        <v>#VALUE!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f aca="false">SUMIF([18]Statements!$A$5:$A$1305,$A$3,[18]Statements!$CP$5:$CP$1305)</f>
        <v>309793.49</v>
      </c>
      <c r="C26" s="18"/>
      <c r="D26" s="18" t="n">
        <f aca="false">B26-C26</f>
        <v>309793.49</v>
      </c>
      <c r="E26" s="18" t="n">
        <v>0</v>
      </c>
      <c r="F26" s="18" t="n">
        <f aca="false">'[2]Smith Barney-Fin'!$K$16</f>
        <v>347700</v>
      </c>
      <c r="G26" s="18"/>
      <c r="H26" s="18" t="n">
        <f aca="false">F26-G26</f>
        <v>347700</v>
      </c>
      <c r="I26" s="18"/>
      <c r="J26" s="18"/>
      <c r="K26" s="18"/>
      <c r="L26" s="18" t="n">
        <f aca="false">B26+E26-F26+J26</f>
        <v>-37906.5099999998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f aca="false">SUM(B7:B26)</f>
        <v>214920429.396452</v>
      </c>
      <c r="C28" s="27" t="n">
        <f aca="false">SUM(C7:C26)</f>
        <v>0</v>
      </c>
      <c r="D28" s="27" t="n">
        <f aca="false">SUM(D7:D26)</f>
        <v>214920429.396452</v>
      </c>
      <c r="E28" s="27" t="n">
        <f aca="false">SUM(E7:E26)</f>
        <v>-24772550</v>
      </c>
      <c r="F28" s="27" t="e">
        <f aca="false">SUM(F7:F26)</f>
        <v>#VALUE!</v>
      </c>
      <c r="G28" s="27" t="e">
        <f aca="false">SUM(G7:G26)</f>
        <v>#VALUE!</v>
      </c>
      <c r="H28" s="27" t="e">
        <f aca="false">SUM(H7:H26)</f>
        <v>#VALUE!</v>
      </c>
      <c r="I28" s="27"/>
      <c r="J28" s="27" t="n">
        <f aca="false">SUM(J7:J26)</f>
        <v>240872.5</v>
      </c>
      <c r="K28" s="27"/>
      <c r="L28" s="27" t="e">
        <f aca="false">SUM(L7:L26)</f>
        <v>#VALUE!</v>
      </c>
      <c r="M28" s="28"/>
      <c r="N28" s="29" t="n">
        <f aca="false">SUM(N7:N27)</f>
        <v>189130</v>
      </c>
      <c r="O28" s="29" t="n">
        <f aca="false">SUM(O7:O27)</f>
        <v>342764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214920429.396452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e">
        <f aca="false">B28+E28-F28+J28</f>
        <v>#VALUE!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3.5" hidden="false" customHeight="false" outlineLevel="0" collapsed="false">
      <c r="A36" s="23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1"/>
      <c r="H36" s="24"/>
      <c r="I36" s="21"/>
      <c r="J36" s="21"/>
      <c r="K36" s="21"/>
      <c r="L36" s="21"/>
      <c r="M36" s="23"/>
      <c r="N36" s="21"/>
    </row>
    <row r="37" customFormat="false" ht="13.5" hidden="fals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e">
        <f aca="false">SUM(N33:N36)</f>
        <v>#VALUE!</v>
      </c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37210</v>
      </c>
      <c r="M2" s="5"/>
    </row>
    <row r="3" customFormat="false" ht="18" hidden="false" customHeight="false" outlineLevel="0" collapsed="false">
      <c r="A3" s="7" t="n">
        <v>37209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636897.026000025</v>
      </c>
      <c r="C8" s="18"/>
      <c r="D8" s="18" t="n">
        <v>636897.026000025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215597.026000025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2442199.43351733</v>
      </c>
      <c r="C12" s="18"/>
      <c r="D12" s="18" t="n">
        <v>2442199.43351733</v>
      </c>
      <c r="E12" s="18" t="n">
        <v>0</v>
      </c>
      <c r="F12" s="18" t="n">
        <v>2705638.32</v>
      </c>
      <c r="G12" s="18"/>
      <c r="H12" s="18" t="n">
        <v>2705638.32</v>
      </c>
      <c r="I12" s="18"/>
      <c r="J12" s="18"/>
      <c r="K12" s="18"/>
      <c r="L12" s="18" t="n">
        <v>-263438.886482672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1632935.63000001</v>
      </c>
      <c r="C13" s="18"/>
      <c r="D13" s="18" t="n">
        <v>1632935.63000001</v>
      </c>
      <c r="E13" s="18" t="n">
        <v>0</v>
      </c>
      <c r="F13" s="18" t="n">
        <v>488808</v>
      </c>
      <c r="G13" s="18"/>
      <c r="H13" s="18" t="n">
        <v>488808</v>
      </c>
      <c r="I13" s="18"/>
      <c r="J13" s="18"/>
      <c r="K13" s="18"/>
      <c r="L13" s="18" t="n">
        <v>1144127.63000001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43117752.1959998</v>
      </c>
      <c r="C14" s="18"/>
      <c r="D14" s="18" t="n">
        <v>43117752.1959998</v>
      </c>
      <c r="E14" s="18" t="n">
        <v>-33714120</v>
      </c>
      <c r="F14" s="18" t="n">
        <v>11689418</v>
      </c>
      <c r="G14" s="18"/>
      <c r="H14" s="18" t="n">
        <v>11689418</v>
      </c>
      <c r="I14" s="18"/>
      <c r="J14" s="18"/>
      <c r="K14" s="18"/>
      <c r="L14" s="18" t="n">
        <v>-2285785.80400022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14209766.525</v>
      </c>
      <c r="C15" s="21" t="n">
        <v>207954</v>
      </c>
      <c r="D15" s="18" t="n">
        <v>14001812.525</v>
      </c>
      <c r="E15" s="21" t="n">
        <v>0</v>
      </c>
      <c r="F15" s="21" t="n">
        <v>12533071</v>
      </c>
      <c r="G15" s="21" t="n">
        <v>201080</v>
      </c>
      <c r="H15" s="21" t="n">
        <v>12331991</v>
      </c>
      <c r="I15" s="21" t="n">
        <v>1</v>
      </c>
      <c r="J15" s="18" t="n">
        <v>-1676695.52</v>
      </c>
      <c r="K15" s="21"/>
      <c r="L15" s="18" t="n">
        <v>0.00499999476596713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701323.818591</v>
      </c>
      <c r="C16" s="18"/>
      <c r="D16" s="18" t="n">
        <v>701323.818591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326012.818591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49063</v>
      </c>
      <c r="O17" s="20" t="n">
        <v>99420</v>
      </c>
    </row>
    <row r="18" customFormat="false" ht="12.75" hidden="false" customHeight="false" outlineLevel="0" collapsed="false">
      <c r="A18" s="0" t="s">
        <v>24</v>
      </c>
      <c r="B18" s="18" t="n">
        <v>246967.02</v>
      </c>
      <c r="C18" s="18"/>
      <c r="D18" s="18" t="n">
        <v>246967.02</v>
      </c>
      <c r="E18" s="18" t="n">
        <v>0</v>
      </c>
      <c r="F18" s="18" t="n">
        <v>943520</v>
      </c>
      <c r="G18" s="18"/>
      <c r="H18" s="18" t="n">
        <v>943520</v>
      </c>
      <c r="I18" s="18"/>
      <c r="J18" s="18"/>
      <c r="K18" s="18"/>
      <c r="L18" s="18" t="n">
        <v>-696552.98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54508313.8000001</v>
      </c>
      <c r="C20" s="18"/>
      <c r="D20" s="18" t="n">
        <v>54508313.8000001</v>
      </c>
      <c r="E20" s="18" t="n">
        <v>0</v>
      </c>
      <c r="F20" s="18" t="n">
        <v>43698771.6</v>
      </c>
      <c r="G20" s="18"/>
      <c r="H20" s="18" t="n">
        <v>43698771.6</v>
      </c>
      <c r="I20" s="18"/>
      <c r="J20" s="18"/>
      <c r="K20" s="18"/>
      <c r="L20" s="18" t="n">
        <v>10809542.2000001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45500.23</v>
      </c>
      <c r="C24" s="18"/>
      <c r="D24" s="18" t="n">
        <v>45500.23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0.22999999998865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7036772.98</v>
      </c>
      <c r="C25" s="18"/>
      <c r="D25" s="18" t="n">
        <v>7036772.98</v>
      </c>
      <c r="E25" s="18" t="n">
        <v>0</v>
      </c>
      <c r="F25" s="18" t="n">
        <v>4812549</v>
      </c>
      <c r="G25" s="18" t="n">
        <v>4812549</v>
      </c>
      <c r="H25" s="18" t="n">
        <v>0</v>
      </c>
      <c r="I25" s="18"/>
      <c r="J25" s="18" t="n">
        <v>-146443</v>
      </c>
      <c r="K25" s="18"/>
      <c r="L25" s="18" t="n">
        <v>2077780.97999999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153899.71</v>
      </c>
      <c r="C26" s="18"/>
      <c r="D26" s="18" t="n">
        <v>153899.71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67499.7100000004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124758328.938529</v>
      </c>
      <c r="C28" s="27" t="n">
        <v>207954</v>
      </c>
      <c r="D28" s="27" t="n">
        <v>124550374.938529</v>
      </c>
      <c r="E28" s="27" t="n">
        <v>-33714120</v>
      </c>
      <c r="F28" s="27" t="n">
        <v>77826286.92</v>
      </c>
      <c r="G28" s="27" t="n">
        <v>5013629</v>
      </c>
      <c r="H28" s="27" t="n">
        <v>72812657.92</v>
      </c>
      <c r="I28" s="27"/>
      <c r="J28" s="27" t="n">
        <v>-1823138.52</v>
      </c>
      <c r="K28" s="27"/>
      <c r="L28" s="27" t="n">
        <v>11394783.4985294</v>
      </c>
      <c r="M28" s="28"/>
      <c r="N28" s="29" t="n">
        <v>49063</v>
      </c>
      <c r="O28" s="29" t="n">
        <v>99420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124758328.938529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11394783.4985294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4812549</v>
      </c>
      <c r="E36" s="18" t="n">
        <v>4812549</v>
      </c>
      <c r="F36" s="21" t="n">
        <v>45187451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11394783.4985294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207954</v>
      </c>
      <c r="D38" s="81" t="n">
        <v>201080</v>
      </c>
      <c r="E38" s="81" t="n">
        <v>409034</v>
      </c>
      <c r="F38" s="82" t="n">
        <v>19590966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207954</v>
      </c>
      <c r="D39" s="50" t="n">
        <v>5013629</v>
      </c>
      <c r="E39" s="50" t="n">
        <v>5221583</v>
      </c>
      <c r="F39" s="51" t="n">
        <v>64778417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:O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37211</v>
      </c>
      <c r="M2" s="5"/>
    </row>
    <row r="3" customFormat="false" ht="18" hidden="false" customHeight="false" outlineLevel="0" collapsed="false">
      <c r="A3" s="7" t="n">
        <v>37210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635253.026000025</v>
      </c>
      <c r="C8" s="18"/>
      <c r="D8" s="18" t="n">
        <v>635253.026000025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213953.026000025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2306035.59541841</v>
      </c>
      <c r="C12" s="18"/>
      <c r="D12" s="18" t="n">
        <v>2306035.59541841</v>
      </c>
      <c r="E12" s="18" t="n">
        <v>0</v>
      </c>
      <c r="F12" s="18" t="n">
        <v>3086224.27</v>
      </c>
      <c r="G12" s="18"/>
      <c r="H12" s="18" t="n">
        <v>3086224.27</v>
      </c>
      <c r="I12" s="18"/>
      <c r="J12" s="18"/>
      <c r="K12" s="18"/>
      <c r="L12" s="18" t="n">
        <v>-780188.674581593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719919.110000007</v>
      </c>
      <c r="C13" s="18"/>
      <c r="D13" s="18" t="n">
        <v>719919.110000007</v>
      </c>
      <c r="E13" s="18" t="n">
        <v>0</v>
      </c>
      <c r="F13" s="18" t="n">
        <v>562383</v>
      </c>
      <c r="G13" s="18"/>
      <c r="H13" s="18" t="n">
        <v>562383</v>
      </c>
      <c r="I13" s="18"/>
      <c r="J13" s="18"/>
      <c r="K13" s="18"/>
      <c r="L13" s="18" t="n">
        <v>157536.110000007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45508760.5959998</v>
      </c>
      <c r="C14" s="18"/>
      <c r="D14" s="18" t="n">
        <v>45508760.5959998</v>
      </c>
      <c r="E14" s="18" t="n">
        <v>-34629390</v>
      </c>
      <c r="F14" s="18" t="n">
        <v>13115429</v>
      </c>
      <c r="G14" s="18"/>
      <c r="H14" s="18" t="n">
        <v>13115429</v>
      </c>
      <c r="I14" s="18"/>
      <c r="J14" s="18"/>
      <c r="K14" s="18"/>
      <c r="L14" s="18" t="n">
        <v>-2236058.40400022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14463762.505</v>
      </c>
      <c r="C15" s="21" t="n">
        <v>0</v>
      </c>
      <c r="D15" s="18" t="n">
        <v>14463762.505</v>
      </c>
      <c r="E15" s="21" t="n">
        <v>0</v>
      </c>
      <c r="F15" s="21" t="n">
        <v>12690921</v>
      </c>
      <c r="G15" s="21" t="n">
        <v>0</v>
      </c>
      <c r="H15" s="21" t="n">
        <v>12690921</v>
      </c>
      <c r="I15" s="21" t="n">
        <v>1</v>
      </c>
      <c r="J15" s="18" t="n">
        <v>-409035.82</v>
      </c>
      <c r="K15" s="21"/>
      <c r="L15" s="18" t="n">
        <v>1363805.68499999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888948.318591</v>
      </c>
      <c r="C16" s="18"/>
      <c r="D16" s="18" t="n">
        <v>888948.318591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513637.318591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45599</v>
      </c>
      <c r="O17" s="20" t="n">
        <v>31420</v>
      </c>
    </row>
    <row r="18" customFormat="false" ht="12.75" hidden="false" customHeight="false" outlineLevel="0" collapsed="false">
      <c r="A18" s="0" t="s">
        <v>24</v>
      </c>
      <c r="B18" s="18" t="n">
        <v>16032.4099999992</v>
      </c>
      <c r="C18" s="18"/>
      <c r="D18" s="18" t="n">
        <v>16032.4099999992</v>
      </c>
      <c r="E18" s="18" t="n">
        <v>0</v>
      </c>
      <c r="F18" s="18" t="n">
        <v>823520</v>
      </c>
      <c r="G18" s="18"/>
      <c r="H18" s="18" t="n">
        <v>823520</v>
      </c>
      <c r="I18" s="18"/>
      <c r="J18" s="18"/>
      <c r="K18" s="18"/>
      <c r="L18" s="18" t="n">
        <v>-807487.590000001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63829478.1900001</v>
      </c>
      <c r="C20" s="18"/>
      <c r="D20" s="18" t="n">
        <v>63829478.1900001</v>
      </c>
      <c r="E20" s="18" t="n">
        <v>0</v>
      </c>
      <c r="F20" s="18" t="n">
        <v>54802054.6</v>
      </c>
      <c r="G20" s="18"/>
      <c r="H20" s="18" t="n">
        <v>54802054.6</v>
      </c>
      <c r="I20" s="18"/>
      <c r="J20" s="18"/>
      <c r="K20" s="18"/>
      <c r="L20" s="18" t="n">
        <v>9027423.59000005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8619.27999999997</v>
      </c>
      <c r="C23" s="18"/>
      <c r="D23" s="18" t="n">
        <v>8619.27999999997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-17380.72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18204.13</v>
      </c>
      <c r="C24" s="18"/>
      <c r="D24" s="18" t="n">
        <v>18204.13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-40295.87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7896334.57999999</v>
      </c>
      <c r="C25" s="18"/>
      <c r="D25" s="18" t="n">
        <v>7896334.57999999</v>
      </c>
      <c r="E25" s="18" t="n">
        <v>0</v>
      </c>
      <c r="F25" s="18" t="n">
        <v>4664400</v>
      </c>
      <c r="G25" s="18" t="n">
        <v>4664400</v>
      </c>
      <c r="H25" s="18" t="n">
        <v>0</v>
      </c>
      <c r="I25" s="18"/>
      <c r="J25" s="18" t="n">
        <v>-148149</v>
      </c>
      <c r="K25" s="18"/>
      <c r="L25" s="18" t="n">
        <v>3083785.57999999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207083.71</v>
      </c>
      <c r="C26" s="18"/>
      <c r="D26" s="18" t="n">
        <v>207083.71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120683.71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136498431.740431</v>
      </c>
      <c r="C28" s="27" t="n">
        <v>0</v>
      </c>
      <c r="D28" s="27" t="n">
        <v>136498431.740431</v>
      </c>
      <c r="E28" s="27" t="n">
        <v>-34629390</v>
      </c>
      <c r="F28" s="27" t="n">
        <v>90712442.87</v>
      </c>
      <c r="G28" s="27" t="n">
        <v>4664400</v>
      </c>
      <c r="H28" s="27" t="n">
        <v>86048042.87</v>
      </c>
      <c r="I28" s="27"/>
      <c r="J28" s="27" t="n">
        <v>-557184.82</v>
      </c>
      <c r="K28" s="27"/>
      <c r="L28" s="27" t="n">
        <v>10599414.0504305</v>
      </c>
      <c r="M28" s="28"/>
      <c r="N28" s="29" t="n">
        <v>45599</v>
      </c>
      <c r="O28" s="29" t="n">
        <v>31420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136498431.740431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10599414.0504305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4664400</v>
      </c>
      <c r="E36" s="18" t="n">
        <v>4664400</v>
      </c>
      <c r="F36" s="21" t="n">
        <v>45335600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10599414.0504305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0</v>
      </c>
      <c r="E38" s="81" t="n">
        <v>0</v>
      </c>
      <c r="F38" s="82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0</v>
      </c>
      <c r="D39" s="50" t="n">
        <v>4664400</v>
      </c>
      <c r="E39" s="50" t="n">
        <v>4664400</v>
      </c>
      <c r="F39" s="51" t="n">
        <v>65335600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37214</v>
      </c>
      <c r="M2" s="5"/>
    </row>
    <row r="3" customFormat="false" ht="18" hidden="false" customHeight="false" outlineLevel="0" collapsed="false">
      <c r="A3" s="7" t="n">
        <v>37211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351859.026000025</v>
      </c>
      <c r="C8" s="18"/>
      <c r="D8" s="18" t="n">
        <v>351859.026000025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-69440.9739999753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2630046.64059509</v>
      </c>
      <c r="C12" s="18"/>
      <c r="D12" s="18" t="n">
        <v>2630046.64059509</v>
      </c>
      <c r="E12" s="18" t="n">
        <v>0</v>
      </c>
      <c r="F12" s="18" t="n">
        <v>2863078.18</v>
      </c>
      <c r="G12" s="18"/>
      <c r="H12" s="18" t="n">
        <v>2863078.18</v>
      </c>
      <c r="I12" s="18"/>
      <c r="J12" s="18"/>
      <c r="K12" s="18"/>
      <c r="L12" s="18" t="n">
        <v>-233031.539404913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686038.360000007</v>
      </c>
      <c r="C13" s="18"/>
      <c r="D13" s="18" t="n">
        <v>686038.360000007</v>
      </c>
      <c r="E13" s="18" t="n">
        <v>0</v>
      </c>
      <c r="F13" s="18" t="n">
        <v>503361</v>
      </c>
      <c r="G13" s="18"/>
      <c r="H13" s="18" t="n">
        <v>503361</v>
      </c>
      <c r="I13" s="18"/>
      <c r="J13" s="18"/>
      <c r="K13" s="18"/>
      <c r="L13" s="18" t="n">
        <v>182677.360000007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44410199.8959998</v>
      </c>
      <c r="C14" s="18"/>
      <c r="D14" s="18" t="n">
        <v>44410199.8959998</v>
      </c>
      <c r="E14" s="18" t="n">
        <v>-33572170</v>
      </c>
      <c r="F14" s="18" t="n">
        <v>11954062</v>
      </c>
      <c r="G14" s="18"/>
      <c r="H14" s="18" t="n">
        <v>11954062</v>
      </c>
      <c r="I14" s="18"/>
      <c r="J14" s="18"/>
      <c r="K14" s="18"/>
      <c r="L14" s="18" t="n">
        <v>-1116032.10400023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11255736.78</v>
      </c>
      <c r="C15" s="21" t="n">
        <v>1259422.28000001</v>
      </c>
      <c r="D15" s="18" t="n">
        <v>9996314.49999999</v>
      </c>
      <c r="E15" s="21" t="n">
        <v>0</v>
      </c>
      <c r="F15" s="21" t="n">
        <v>12515161</v>
      </c>
      <c r="G15" s="21" t="n">
        <v>0</v>
      </c>
      <c r="H15" s="21" t="n">
        <v>12515161</v>
      </c>
      <c r="I15" s="21" t="n">
        <v>1</v>
      </c>
      <c r="J15" s="18" t="n">
        <v>1259423.98</v>
      </c>
      <c r="K15" s="21"/>
      <c r="L15" s="18" t="n">
        <v>-0.240000006277114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536186.318591</v>
      </c>
      <c r="C16" s="18"/>
      <c r="D16" s="18" t="n">
        <v>536186.318591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160875.318591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82258.5</v>
      </c>
      <c r="O17" s="20" t="n">
        <v>29720</v>
      </c>
    </row>
    <row r="18" customFormat="false" ht="12.75" hidden="false" customHeight="false" outlineLevel="0" collapsed="false">
      <c r="A18" s="0" t="s">
        <v>24</v>
      </c>
      <c r="B18" s="18" t="n">
        <v>160607.909999999</v>
      </c>
      <c r="C18" s="18"/>
      <c r="D18" s="18" t="n">
        <v>160607.909999999</v>
      </c>
      <c r="E18" s="18" t="n">
        <v>0</v>
      </c>
      <c r="F18" s="18" t="n">
        <v>785120</v>
      </c>
      <c r="G18" s="18"/>
      <c r="H18" s="18" t="n">
        <v>785120</v>
      </c>
      <c r="I18" s="18"/>
      <c r="J18" s="18"/>
      <c r="K18" s="18"/>
      <c r="L18" s="18" t="n">
        <v>-624512.090000001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71316461.8300001</v>
      </c>
      <c r="C20" s="18"/>
      <c r="D20" s="18" t="n">
        <v>71316461.8300001</v>
      </c>
      <c r="E20" s="18" t="n">
        <v>0</v>
      </c>
      <c r="F20" s="18" t="n">
        <v>87217755</v>
      </c>
      <c r="G20" s="18"/>
      <c r="H20" s="18" t="n">
        <v>87217755</v>
      </c>
      <c r="I20" s="18"/>
      <c r="J20" s="18"/>
      <c r="K20" s="18"/>
      <c r="L20" s="18" t="n">
        <v>-15901293.1699999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29299.28</v>
      </c>
      <c r="C23" s="18"/>
      <c r="D23" s="18" t="n">
        <v>29299.28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3299.27999999997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65927.13</v>
      </c>
      <c r="C24" s="18"/>
      <c r="D24" s="18" t="n">
        <v>65927.13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7427.12999999999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3669751.98</v>
      </c>
      <c r="C25" s="18"/>
      <c r="D25" s="18" t="n">
        <v>3669751.98</v>
      </c>
      <c r="E25" s="18" t="n">
        <v>0</v>
      </c>
      <c r="F25" s="18" t="n">
        <v>4952831</v>
      </c>
      <c r="G25" s="18" t="n">
        <v>4952831</v>
      </c>
      <c r="H25" s="18" t="n">
        <v>0</v>
      </c>
      <c r="I25" s="18"/>
      <c r="J25" s="18" t="n">
        <v>288431</v>
      </c>
      <c r="K25" s="18"/>
      <c r="L25" s="18" t="n">
        <v>-994648.020000005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155398.71</v>
      </c>
      <c r="C26" s="18"/>
      <c r="D26" s="18" t="n">
        <v>155398.71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88198.4800000004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135267514.150607</v>
      </c>
      <c r="C28" s="27" t="n">
        <v>1259422.28000001</v>
      </c>
      <c r="D28" s="27" t="n">
        <v>134008091.870607</v>
      </c>
      <c r="E28" s="27" t="n">
        <v>-33572170</v>
      </c>
      <c r="F28" s="27" t="n">
        <v>121739679.41</v>
      </c>
      <c r="G28" s="27" t="n">
        <v>4952831</v>
      </c>
      <c r="H28" s="27" t="n">
        <v>116786848.41</v>
      </c>
      <c r="I28" s="27"/>
      <c r="J28" s="27" t="n">
        <v>1547854.98</v>
      </c>
      <c r="K28" s="27"/>
      <c r="L28" s="27" t="n">
        <v>-18496480.2793928</v>
      </c>
      <c r="M28" s="28"/>
      <c r="N28" s="29" t="n">
        <v>82258.5</v>
      </c>
      <c r="O28" s="29" t="n">
        <v>29720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135267514.150607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-18496480.2793928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4952831</v>
      </c>
      <c r="E36" s="18" t="n">
        <v>4952831</v>
      </c>
      <c r="F36" s="21" t="n">
        <v>45047169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-18496480.2793928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1259422.28000001</v>
      </c>
      <c r="D38" s="81" t="n">
        <v>0</v>
      </c>
      <c r="E38" s="81" t="n">
        <v>1259422.28000001</v>
      </c>
      <c r="F38" s="82" t="n">
        <v>18740577.72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1259422.28000001</v>
      </c>
      <c r="D39" s="50" t="n">
        <v>4952831</v>
      </c>
      <c r="E39" s="50" t="n">
        <v>6212253.28000001</v>
      </c>
      <c r="F39" s="51" t="n">
        <v>63787746.72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37215</v>
      </c>
      <c r="M2" s="5"/>
    </row>
    <row r="3" customFormat="false" ht="18" hidden="false" customHeight="false" outlineLevel="0" collapsed="false">
      <c r="A3" s="7" t="n">
        <v>37214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405163.026000025</v>
      </c>
      <c r="C8" s="18"/>
      <c r="D8" s="18" t="n">
        <v>405163.026000025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-16136.9739999753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3320992.55920952</v>
      </c>
      <c r="C12" s="18"/>
      <c r="D12" s="18" t="n">
        <v>3320992.55920952</v>
      </c>
      <c r="E12" s="18" t="n">
        <v>0</v>
      </c>
      <c r="F12" s="18" t="n">
        <v>2938627.11</v>
      </c>
      <c r="G12" s="18"/>
      <c r="H12" s="18" t="n">
        <v>2938627.11</v>
      </c>
      <c r="I12" s="18"/>
      <c r="J12" s="18"/>
      <c r="K12" s="18"/>
      <c r="L12" s="18" t="n">
        <v>382365.449209522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435045.990000006</v>
      </c>
      <c r="C13" s="18"/>
      <c r="D13" s="18" t="n">
        <v>435045.990000006</v>
      </c>
      <c r="E13" s="18" t="n">
        <v>0</v>
      </c>
      <c r="F13" s="18" t="n">
        <v>364905</v>
      </c>
      <c r="G13" s="18"/>
      <c r="H13" s="18" t="n">
        <v>364905</v>
      </c>
      <c r="I13" s="18"/>
      <c r="J13" s="18"/>
      <c r="K13" s="18"/>
      <c r="L13" s="18" t="n">
        <v>70140.9900000058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41087448.8959998</v>
      </c>
      <c r="C14" s="18"/>
      <c r="D14" s="18" t="n">
        <v>41087448.8959998</v>
      </c>
      <c r="E14" s="18" t="n">
        <v>-32093970</v>
      </c>
      <c r="F14" s="18" t="n">
        <v>10353214</v>
      </c>
      <c r="G14" s="18"/>
      <c r="H14" s="18" t="n">
        <v>10353214</v>
      </c>
      <c r="I14" s="18"/>
      <c r="J14" s="18"/>
      <c r="K14" s="18"/>
      <c r="L14" s="18" t="n">
        <v>-1359735.10400023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8560238.32</v>
      </c>
      <c r="C15" s="21" t="n">
        <v>4442969.72000001</v>
      </c>
      <c r="D15" s="18" t="n">
        <v>4117268.59999999</v>
      </c>
      <c r="E15" s="21" t="n">
        <v>0</v>
      </c>
      <c r="F15" s="21" t="n">
        <v>11743786</v>
      </c>
      <c r="G15" s="21" t="n">
        <v>0</v>
      </c>
      <c r="H15" s="21" t="n">
        <v>11743786</v>
      </c>
      <c r="I15" s="21" t="n">
        <v>1</v>
      </c>
      <c r="J15" s="18" t="n">
        <v>3183547.44</v>
      </c>
      <c r="K15" s="21"/>
      <c r="L15" s="18" t="n">
        <v>-0.240000005345792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54211.318591</v>
      </c>
      <c r="C16" s="18"/>
      <c r="D16" s="18" t="n">
        <v>54211.318591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-316099.681409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787</v>
      </c>
      <c r="O17" s="20" t="n">
        <v>157220</v>
      </c>
    </row>
    <row r="18" customFormat="false" ht="12.75" hidden="false" customHeight="false" outlineLevel="0" collapsed="false">
      <c r="A18" s="0" t="s">
        <v>24</v>
      </c>
      <c r="B18" s="18" t="n">
        <v>1234259.87</v>
      </c>
      <c r="C18" s="18"/>
      <c r="D18" s="18" t="n">
        <v>1234259.87</v>
      </c>
      <c r="E18" s="18" t="n">
        <v>0</v>
      </c>
      <c r="F18" s="18" t="n">
        <v>610120</v>
      </c>
      <c r="G18" s="18"/>
      <c r="H18" s="18" t="n">
        <v>610120</v>
      </c>
      <c r="I18" s="18"/>
      <c r="J18" s="18"/>
      <c r="K18" s="18"/>
      <c r="L18" s="18" t="n">
        <v>624139.869999999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68307126.2300001</v>
      </c>
      <c r="C20" s="18"/>
      <c r="D20" s="18" t="n">
        <v>68307126.2300001</v>
      </c>
      <c r="E20" s="18" t="n">
        <v>0</v>
      </c>
      <c r="F20" s="18" t="n">
        <v>82475755.2</v>
      </c>
      <c r="G20" s="18"/>
      <c r="H20" s="18" t="n">
        <v>82475755.2</v>
      </c>
      <c r="I20" s="18"/>
      <c r="J20" s="18"/>
      <c r="K20" s="18"/>
      <c r="L20" s="18" t="n">
        <v>-14168628.9699999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33259.28</v>
      </c>
      <c r="C23" s="18"/>
      <c r="D23" s="18" t="n">
        <v>33259.28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7259.27999999997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67412.13</v>
      </c>
      <c r="C24" s="18"/>
      <c r="D24" s="18" t="n">
        <v>67412.13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8912.12999999999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4593002.57999999</v>
      </c>
      <c r="C25" s="18"/>
      <c r="D25" s="18" t="n">
        <v>4593002.57999999</v>
      </c>
      <c r="E25" s="18" t="n">
        <v>0</v>
      </c>
      <c r="F25" s="18" t="n">
        <v>5267832</v>
      </c>
      <c r="G25" s="18" t="n">
        <v>5267832</v>
      </c>
      <c r="H25" s="18" t="n">
        <v>0</v>
      </c>
      <c r="I25" s="18"/>
      <c r="J25" s="18" t="n">
        <v>315001</v>
      </c>
      <c r="K25" s="18"/>
      <c r="L25" s="18" t="n">
        <v>-359828.420000007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-301.769999999553</v>
      </c>
      <c r="C26" s="18"/>
      <c r="D26" s="18" t="n">
        <v>-301.769999999553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-67501.9999999996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128097858.719222</v>
      </c>
      <c r="C28" s="27" t="n">
        <v>4442969.72000001</v>
      </c>
      <c r="D28" s="27" t="n">
        <v>123654888.999222</v>
      </c>
      <c r="E28" s="27" t="n">
        <v>-32093970</v>
      </c>
      <c r="F28" s="27" t="n">
        <v>114697550.54</v>
      </c>
      <c r="G28" s="27" t="n">
        <v>5267832</v>
      </c>
      <c r="H28" s="27" t="n">
        <v>109429718.54</v>
      </c>
      <c r="I28" s="27"/>
      <c r="J28" s="27" t="n">
        <v>3498548.44</v>
      </c>
      <c r="K28" s="27"/>
      <c r="L28" s="27" t="n">
        <v>-15195113.3807784</v>
      </c>
      <c r="M28" s="28"/>
      <c r="N28" s="29" t="n">
        <v>787</v>
      </c>
      <c r="O28" s="29" t="n">
        <v>157220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128097858.719222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-15195113.3807784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5267832</v>
      </c>
      <c r="E36" s="18" t="n">
        <v>5267832</v>
      </c>
      <c r="F36" s="21" t="n">
        <v>44732168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-15195113.3807784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4442969.72000001</v>
      </c>
      <c r="D38" s="81" t="n">
        <v>0</v>
      </c>
      <c r="E38" s="81" t="n">
        <v>4442969.72000001</v>
      </c>
      <c r="F38" s="82" t="n">
        <v>15557030.28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4442969.72000001</v>
      </c>
      <c r="D39" s="50" t="n">
        <v>5267832</v>
      </c>
      <c r="E39" s="50" t="n">
        <v>9710801.72000001</v>
      </c>
      <c r="F39" s="51" t="n">
        <v>60289198.28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37216</v>
      </c>
      <c r="M2" s="5"/>
    </row>
    <row r="3" customFormat="false" ht="18" hidden="false" customHeight="false" outlineLevel="0" collapsed="false">
      <c r="A3" s="7" t="n">
        <v>37215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348319.026000025</v>
      </c>
      <c r="C8" s="18"/>
      <c r="D8" s="18" t="n">
        <v>348319.026000025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-72980.9739999753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2388353.65053748</v>
      </c>
      <c r="C12" s="18"/>
      <c r="D12" s="18" t="n">
        <v>2388353.65053748</v>
      </c>
      <c r="E12" s="18" t="n">
        <v>0</v>
      </c>
      <c r="F12" s="18" t="n">
        <v>2461885.99</v>
      </c>
      <c r="G12" s="18"/>
      <c r="H12" s="18" t="n">
        <v>2461885.99</v>
      </c>
      <c r="I12" s="18"/>
      <c r="J12" s="18"/>
      <c r="K12" s="18"/>
      <c r="L12" s="18" t="n">
        <v>-73532.3394625229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395849.090000004</v>
      </c>
      <c r="C13" s="18"/>
      <c r="D13" s="18" t="n">
        <v>395849.090000004</v>
      </c>
      <c r="E13" s="18" t="n">
        <v>0</v>
      </c>
      <c r="F13" s="18" t="n">
        <v>559852</v>
      </c>
      <c r="G13" s="18"/>
      <c r="H13" s="18" t="n">
        <v>559852</v>
      </c>
      <c r="I13" s="18"/>
      <c r="J13" s="18"/>
      <c r="K13" s="18"/>
      <c r="L13" s="18" t="n">
        <v>-164002.909999996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43175380.8959998</v>
      </c>
      <c r="C14" s="18"/>
      <c r="D14" s="18" t="n">
        <v>43175380.8959998</v>
      </c>
      <c r="E14" s="18" t="n">
        <v>-34975670</v>
      </c>
      <c r="F14" s="18" t="n">
        <v>9891900</v>
      </c>
      <c r="G14" s="18"/>
      <c r="H14" s="18" t="n">
        <v>9891900</v>
      </c>
      <c r="I14" s="18"/>
      <c r="J14" s="18"/>
      <c r="K14" s="18"/>
      <c r="L14" s="18" t="n">
        <v>-1692189.10400023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11014237.92</v>
      </c>
      <c r="C15" s="21" t="n">
        <v>3723267.56000001</v>
      </c>
      <c r="D15" s="18" t="n">
        <v>7290970.35999999</v>
      </c>
      <c r="E15" s="21" t="n">
        <v>0</v>
      </c>
      <c r="F15" s="21" t="n">
        <v>10294536</v>
      </c>
      <c r="G15" s="21" t="n">
        <v>0</v>
      </c>
      <c r="H15" s="21" t="n">
        <v>10294536</v>
      </c>
      <c r="I15" s="21" t="n">
        <v>1</v>
      </c>
      <c r="J15" s="18" t="n">
        <v>-719702.16</v>
      </c>
      <c r="K15" s="21"/>
      <c r="L15" s="18" t="n">
        <v>-0.240000005695038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453486.318591</v>
      </c>
      <c r="C16" s="18"/>
      <c r="D16" s="18" t="n">
        <v>453486.318591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83175.3185910001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227606.5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653619.93</v>
      </c>
      <c r="C18" s="18"/>
      <c r="D18" s="18" t="n">
        <v>653619.93</v>
      </c>
      <c r="E18" s="18" t="n">
        <v>0</v>
      </c>
      <c r="F18" s="18" t="n">
        <v>1037620</v>
      </c>
      <c r="G18" s="18"/>
      <c r="H18" s="18" t="n">
        <v>1037620</v>
      </c>
      <c r="I18" s="18"/>
      <c r="J18" s="18"/>
      <c r="K18" s="18"/>
      <c r="L18" s="18" t="n">
        <v>-384000.07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90201583.13</v>
      </c>
      <c r="C20" s="18"/>
      <c r="D20" s="18" t="n">
        <v>90201583.13</v>
      </c>
      <c r="E20" s="18" t="n">
        <v>0</v>
      </c>
      <c r="F20" s="18" t="n">
        <v>111368742.4</v>
      </c>
      <c r="G20" s="18"/>
      <c r="H20" s="18" t="n">
        <v>111368742.4</v>
      </c>
      <c r="I20" s="18"/>
      <c r="J20" s="18"/>
      <c r="K20" s="18"/>
      <c r="L20" s="18" t="n">
        <v>-21167159.27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66422.13</v>
      </c>
      <c r="C24" s="18"/>
      <c r="D24" s="18" t="n">
        <v>66422.13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7922.12999999999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4239582.37999999</v>
      </c>
      <c r="C25" s="18"/>
      <c r="D25" s="18" t="n">
        <v>4239582.37999999</v>
      </c>
      <c r="E25" s="18" t="n">
        <v>0</v>
      </c>
      <c r="F25" s="18" t="n">
        <v>5402393</v>
      </c>
      <c r="G25" s="18" t="n">
        <v>5402393</v>
      </c>
      <c r="H25" s="18" t="n">
        <v>0</v>
      </c>
      <c r="I25" s="18"/>
      <c r="J25" s="18" t="n">
        <v>134561</v>
      </c>
      <c r="K25" s="18"/>
      <c r="L25" s="18" t="n">
        <v>-1028249.62000001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91199.2300000005</v>
      </c>
      <c r="C26" s="18"/>
      <c r="D26" s="18" t="n">
        <v>91199.2300000005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23999.0000000005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153054034.27055</v>
      </c>
      <c r="C28" s="27" t="n">
        <v>3723267.56000001</v>
      </c>
      <c r="D28" s="27" t="n">
        <v>149330766.71055</v>
      </c>
      <c r="E28" s="27" t="n">
        <v>-34975670</v>
      </c>
      <c r="F28" s="27" t="n">
        <v>141960240.62</v>
      </c>
      <c r="G28" s="27" t="n">
        <v>5402393</v>
      </c>
      <c r="H28" s="27" t="n">
        <v>136557847.62</v>
      </c>
      <c r="I28" s="27"/>
      <c r="J28" s="27" t="n">
        <v>-585141.16</v>
      </c>
      <c r="K28" s="27"/>
      <c r="L28" s="27" t="n">
        <v>-24467017.5094505</v>
      </c>
      <c r="M28" s="28"/>
      <c r="N28" s="29" t="n">
        <v>227606.5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153054034.27055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-24467017.5094505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5402393</v>
      </c>
      <c r="E36" s="18" t="n">
        <v>5402393</v>
      </c>
      <c r="F36" s="21" t="n">
        <v>44597607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-24467017.5094505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3723267.56000001</v>
      </c>
      <c r="D38" s="81" t="n">
        <v>0</v>
      </c>
      <c r="E38" s="81" t="n">
        <v>3723267.56000001</v>
      </c>
      <c r="F38" s="82" t="n"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3723267.56000001</v>
      </c>
      <c r="D39" s="50" t="n">
        <v>5402393</v>
      </c>
      <c r="E39" s="50" t="n">
        <v>9125660.56000001</v>
      </c>
      <c r="F39" s="51" t="n">
        <v>60874339.44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37218</v>
      </c>
      <c r="M2" s="5"/>
    </row>
    <row r="3" customFormat="false" ht="18" hidden="false" customHeight="false" outlineLevel="0" collapsed="false">
      <c r="A3" s="7" t="n">
        <v>37216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421300.026000025</v>
      </c>
      <c r="C8" s="18"/>
      <c r="D8" s="18" t="n">
        <f aca="false">B8-C8</f>
        <v>421300.026000025</v>
      </c>
      <c r="E8" s="18" t="n">
        <v>0</v>
      </c>
      <c r="F8" s="18" t="n">
        <v>421300</v>
      </c>
      <c r="G8" s="18"/>
      <c r="H8" s="18" t="n">
        <f aca="false">F8-G8</f>
        <v>421300</v>
      </c>
      <c r="I8" s="18"/>
      <c r="J8" s="18"/>
      <c r="K8" s="18"/>
      <c r="L8" s="18" t="n">
        <f aca="false">B8+E8-F8+J8</f>
        <v>0.0260000247508287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f aca="false">B9-C9</f>
        <v>-0.300999994680751</v>
      </c>
      <c r="E9" s="21" t="n">
        <v>0</v>
      </c>
      <c r="F9" s="21" t="n">
        <v>0</v>
      </c>
      <c r="G9" s="21"/>
      <c r="H9" s="18" t="n">
        <f aca="false">F9-G9</f>
        <v>0</v>
      </c>
      <c r="I9" s="21"/>
      <c r="J9" s="21"/>
      <c r="K9" s="21"/>
      <c r="L9" s="18" t="n">
        <f aca="false">B9+E9-F9+J9</f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f aca="false">B10-C10</f>
        <v>0.22000002861023</v>
      </c>
      <c r="E10" s="21" t="n">
        <v>0</v>
      </c>
      <c r="F10" s="21" t="n">
        <v>0</v>
      </c>
      <c r="G10" s="21"/>
      <c r="H10" s="18" t="n">
        <f aca="false">F10-G10</f>
        <v>0</v>
      </c>
      <c r="I10" s="21"/>
      <c r="J10" s="21"/>
      <c r="K10" s="21"/>
      <c r="L10" s="18" t="n">
        <f aca="false">B10+E10-F10+J10</f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f aca="false">B11-C11</f>
        <v>0</v>
      </c>
      <c r="E11" s="18" t="n">
        <v>0</v>
      </c>
      <c r="F11" s="18" t="n">
        <v>0</v>
      </c>
      <c r="G11" s="18"/>
      <c r="H11" s="18" t="n">
        <f aca="false">F11-G11</f>
        <v>0</v>
      </c>
      <c r="I11" s="18"/>
      <c r="J11" s="18"/>
      <c r="K11" s="18"/>
      <c r="L11" s="18" t="n">
        <f aca="false">B11+E11-F11+J11</f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4925089</v>
      </c>
      <c r="C12" s="18"/>
      <c r="D12" s="18" t="n">
        <f aca="false">B12-C12</f>
        <v>4925089</v>
      </c>
      <c r="E12" s="18" t="n">
        <v>0</v>
      </c>
      <c r="F12" s="18" t="n">
        <v>4833284</v>
      </c>
      <c r="G12" s="18"/>
      <c r="H12" s="18" t="n">
        <f aca="false">F12-G12</f>
        <v>4833284</v>
      </c>
      <c r="I12" s="18"/>
      <c r="J12" s="18"/>
      <c r="K12" s="18"/>
      <c r="L12" s="18" t="n">
        <f aca="false">B12+E12-F12+J12</f>
        <v>91805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684450.820000004</v>
      </c>
      <c r="C13" s="18"/>
      <c r="D13" s="18" t="n">
        <f aca="false">B13-C13</f>
        <v>684450.820000004</v>
      </c>
      <c r="E13" s="18" t="n">
        <v>0</v>
      </c>
      <c r="F13" s="18" t="n">
        <v>484191</v>
      </c>
      <c r="G13" s="18"/>
      <c r="H13" s="18" t="n">
        <f aca="false">F13-G13</f>
        <v>484191</v>
      </c>
      <c r="I13" s="18"/>
      <c r="J13" s="18"/>
      <c r="K13" s="18"/>
      <c r="L13" s="18" t="n">
        <f aca="false">B13+E13-F13+J13</f>
        <v>200259.820000004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f aca="false">47650769-452941</f>
        <v>47197828</v>
      </c>
      <c r="C14" s="18"/>
      <c r="D14" s="18" t="n">
        <f aca="false">B14-C14</f>
        <v>47197828</v>
      </c>
      <c r="E14" s="18" t="n">
        <v>-32637730</v>
      </c>
      <c r="F14" s="18" t="n">
        <v>15320613</v>
      </c>
      <c r="G14" s="18"/>
      <c r="H14" s="18" t="n">
        <f aca="false">F14-G14</f>
        <v>15320613</v>
      </c>
      <c r="I14" s="18"/>
      <c r="J14" s="18"/>
      <c r="K14" s="18"/>
      <c r="L14" s="18" t="n">
        <f aca="false">B14+E14-F14+J14</f>
        <v>-760515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10949679</v>
      </c>
      <c r="C15" s="21" t="n">
        <v>3723267.56000001</v>
      </c>
      <c r="D15" s="18" t="n">
        <f aca="false">B15-C15</f>
        <v>7226411.43999999</v>
      </c>
      <c r="E15" s="21" t="n">
        <v>0</v>
      </c>
      <c r="F15" s="21" t="n">
        <v>10949679</v>
      </c>
      <c r="G15" s="21" t="n">
        <v>0</v>
      </c>
      <c r="H15" s="18" t="n">
        <f aca="false">F15-G15</f>
        <v>10949679</v>
      </c>
      <c r="I15" s="21" t="n">
        <v>1</v>
      </c>
      <c r="J15" s="18"/>
      <c r="K15" s="21"/>
      <c r="L15" s="18" t="n">
        <f aca="false">B15+E15-F15+J15</f>
        <v>0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661636.318591</v>
      </c>
      <c r="C16" s="18"/>
      <c r="D16" s="18" t="n">
        <f aca="false">B16-C16</f>
        <v>661636.318591</v>
      </c>
      <c r="E16" s="18" t="n">
        <v>0</v>
      </c>
      <c r="F16" s="18" t="n">
        <v>370311</v>
      </c>
      <c r="G16" s="18"/>
      <c r="H16" s="18" t="n">
        <f aca="false">F16-G16</f>
        <v>370311</v>
      </c>
      <c r="I16" s="18"/>
      <c r="J16" s="18"/>
      <c r="K16" s="18"/>
      <c r="L16" s="18" t="n">
        <f aca="false">B16+E16-F16+J16</f>
        <v>291325.318591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8"/>
      <c r="L17" s="18" t="n">
        <f aca="false">B17+E17-F17+J17</f>
        <v>0</v>
      </c>
      <c r="M17" s="19"/>
      <c r="N17" s="20" t="n">
        <v>196189.5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1210447.6</v>
      </c>
      <c r="C18" s="18"/>
      <c r="D18" s="18" t="n">
        <f aca="false">B18-C18</f>
        <v>1210447.6</v>
      </c>
      <c r="E18" s="18" t="n">
        <v>0</v>
      </c>
      <c r="F18" s="18" t="n">
        <v>917620</v>
      </c>
      <c r="G18" s="18"/>
      <c r="H18" s="18" t="n">
        <f aca="false">F18-G18</f>
        <v>917620</v>
      </c>
      <c r="I18" s="18"/>
      <c r="J18" s="18"/>
      <c r="K18" s="18"/>
      <c r="L18" s="18" t="n">
        <f aca="false">B18+E18-F18+J18</f>
        <v>292827.6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f aca="false">B19-C19</f>
        <v>0</v>
      </c>
      <c r="E19" s="18" t="n">
        <v>0</v>
      </c>
      <c r="F19" s="18" t="n">
        <v>0</v>
      </c>
      <c r="G19" s="18"/>
      <c r="H19" s="18" t="n">
        <f aca="false">F19-G19</f>
        <v>0</v>
      </c>
      <c r="I19" s="18"/>
      <c r="J19" s="18"/>
      <c r="K19" s="18"/>
      <c r="L19" s="18" t="n">
        <f aca="false">B19+E19-F19+J19</f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104036809.18</v>
      </c>
      <c r="C20" s="18"/>
      <c r="D20" s="18" t="n">
        <f aca="false">B20-C20</f>
        <v>104036809.18</v>
      </c>
      <c r="E20" s="18" t="n">
        <v>0</v>
      </c>
      <c r="F20" s="18" t="n">
        <v>150063397</v>
      </c>
      <c r="G20" s="18"/>
      <c r="H20" s="18" t="n">
        <f aca="false">F20-G20</f>
        <v>150063397</v>
      </c>
      <c r="I20" s="18"/>
      <c r="J20" s="18"/>
      <c r="K20" s="18"/>
      <c r="L20" s="18" t="n">
        <f aca="false">B20+E20-F20+J20</f>
        <v>-46026587.8199999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f aca="false">B21-C21</f>
        <v>0.111421209294349</v>
      </c>
      <c r="E21" s="18" t="n">
        <v>0</v>
      </c>
      <c r="F21" s="18" t="n">
        <v>0</v>
      </c>
      <c r="G21" s="18"/>
      <c r="H21" s="18" t="n">
        <f aca="false">F21-G21</f>
        <v>0</v>
      </c>
      <c r="I21" s="18"/>
      <c r="J21" s="18"/>
      <c r="K21" s="18"/>
      <c r="L21" s="18" t="n">
        <f aca="false">B21+E21-F21+J21</f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f aca="false">B22-C22</f>
        <v>0.259000006940369</v>
      </c>
      <c r="E22" s="18" t="n">
        <v>0</v>
      </c>
      <c r="F22" s="18" t="n">
        <v>0</v>
      </c>
      <c r="G22" s="18"/>
      <c r="H22" s="18" t="n">
        <f aca="false">F22-G22</f>
        <v>0</v>
      </c>
      <c r="I22" s="18"/>
      <c r="J22" s="18"/>
      <c r="K22" s="18"/>
      <c r="L22" s="18" t="n">
        <f aca="false">B22+E22-F22+J22</f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38320.28</v>
      </c>
      <c r="C23" s="18"/>
      <c r="D23" s="18" t="n">
        <f aca="false">B23-C23</f>
        <v>38320.28</v>
      </c>
      <c r="E23" s="18" t="n">
        <v>0</v>
      </c>
      <c r="F23" s="18" t="n">
        <v>26000</v>
      </c>
      <c r="G23" s="18"/>
      <c r="H23" s="18" t="n">
        <f aca="false">F23-G23</f>
        <v>26000</v>
      </c>
      <c r="I23" s="18"/>
      <c r="J23" s="18"/>
      <c r="K23" s="18"/>
      <c r="L23" s="18" t="n">
        <f aca="false">B23+E23-F23+J23</f>
        <v>12320.28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78302</v>
      </c>
      <c r="C24" s="18"/>
      <c r="D24" s="18" t="n">
        <f aca="false">B24-C24</f>
        <v>78302</v>
      </c>
      <c r="E24" s="18" t="n">
        <v>0</v>
      </c>
      <c r="F24" s="18" t="n">
        <v>58500</v>
      </c>
      <c r="G24" s="18"/>
      <c r="H24" s="18" t="n">
        <f aca="false">F24-G24</f>
        <v>58500</v>
      </c>
      <c r="I24" s="18"/>
      <c r="J24" s="18"/>
      <c r="K24" s="18"/>
      <c r="L24" s="18" t="n">
        <f aca="false">B24+E24-F24+J24</f>
        <v>19802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5882652.37999999</v>
      </c>
      <c r="C25" s="18"/>
      <c r="D25" s="18" t="n">
        <f aca="false">B25-C25</f>
        <v>5882652.37999999</v>
      </c>
      <c r="E25" s="18" t="n">
        <v>0</v>
      </c>
      <c r="F25" s="18" t="n">
        <v>5882652</v>
      </c>
      <c r="G25" s="18" t="n">
        <v>5882652</v>
      </c>
      <c r="H25" s="18" t="n">
        <f aca="false">F25-G25</f>
        <v>0</v>
      </c>
      <c r="I25" s="18"/>
      <c r="J25" s="18" t="n">
        <v>0</v>
      </c>
      <c r="K25" s="18"/>
      <c r="L25" s="18" t="n">
        <f aca="false">B25+E25-F25+J25</f>
        <v>0.379999993368983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115199.71</v>
      </c>
      <c r="C26" s="18"/>
      <c r="D26" s="18" t="n">
        <f aca="false">B26-C26</f>
        <v>115199.71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f aca="false">B26+E26-F26+J26</f>
        <v>-232500.29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f aca="false">SUM(B8:B27)</f>
        <v>176201714.604012</v>
      </c>
      <c r="C28" s="27" t="n">
        <f aca="false">SUM(C8:C27)</f>
        <v>3723267.56000001</v>
      </c>
      <c r="D28" s="27" t="n">
        <f aca="false">SUM(D8:D27)</f>
        <v>172478447.044012</v>
      </c>
      <c r="E28" s="27" t="n">
        <f aca="false">SUM(E8:E27)</f>
        <v>-32637730</v>
      </c>
      <c r="F28" s="27" t="n">
        <f aca="false">SUM(F8:F27)</f>
        <v>189675247</v>
      </c>
      <c r="G28" s="27" t="n">
        <f aca="false">SUM(G8:G27)</f>
        <v>5882652</v>
      </c>
      <c r="H28" s="27" t="n">
        <f aca="false">SUM(H8:H27)</f>
        <v>183792595</v>
      </c>
      <c r="I28" s="27"/>
      <c r="J28" s="27" t="n">
        <f aca="false">SUM(J8:J27)</f>
        <v>0</v>
      </c>
      <c r="K28" s="27"/>
      <c r="L28" s="27" t="n">
        <f aca="false">SUM(L8:L27)</f>
        <v>-46111262.3959877</v>
      </c>
      <c r="M28" s="28"/>
      <c r="N28" s="29" t="n">
        <v>196189.5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173791246.96662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f aca="false">B28+E28-F28+J28</f>
        <v>-46111262.3959877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5882652</v>
      </c>
      <c r="E36" s="18" t="n">
        <f aca="false">C36+D36</f>
        <v>5882652</v>
      </c>
      <c r="F36" s="21" t="n">
        <f aca="false">B36-E36</f>
        <v>44117348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 t="n">
        <f aca="false">C37+D37</f>
        <v>0</v>
      </c>
      <c r="F37" s="21" t="n">
        <f aca="false">B37-E37</f>
        <v>0</v>
      </c>
      <c r="G37" s="21"/>
      <c r="H37" s="24"/>
      <c r="I37" s="21"/>
      <c r="J37" s="21"/>
      <c r="K37" s="21"/>
      <c r="L37" s="21"/>
      <c r="M37" s="23"/>
      <c r="N37" s="24" t="n">
        <v>-46111262.6276798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3723267.56000001</v>
      </c>
      <c r="D38" s="81" t="n">
        <v>0</v>
      </c>
      <c r="E38" s="18" t="n">
        <f aca="false">C38+D38</f>
        <v>3723267.56000001</v>
      </c>
      <c r="F38" s="21" t="n">
        <f aca="false">B38-E38</f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f aca="false">SUM(B36:B38)</f>
        <v>70000000</v>
      </c>
      <c r="C39" s="50" t="n">
        <f aca="false">SUM(C36:C38)</f>
        <v>3723267.56000001</v>
      </c>
      <c r="D39" s="50" t="n">
        <f aca="false">SUM(D36:D38)</f>
        <v>5882652</v>
      </c>
      <c r="E39" s="50" t="n">
        <f aca="false">SUM(E36:E38)</f>
        <v>9605919.56000001</v>
      </c>
      <c r="F39" s="50" t="n">
        <f aca="false">SUM(F36:F38)</f>
        <v>60394080.44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37221</v>
      </c>
      <c r="M2" s="5"/>
    </row>
    <row r="3" customFormat="false" ht="18" hidden="false" customHeight="false" outlineLevel="0" collapsed="false">
      <c r="A3" s="7" t="n">
        <v>37218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455151.026000025</v>
      </c>
      <c r="C8" s="18"/>
      <c r="D8" s="18" t="n">
        <v>455151.026000025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33851.0260000248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4619803.97056171</v>
      </c>
      <c r="C12" s="18"/>
      <c r="D12" s="18" t="n">
        <v>4619803.97056171</v>
      </c>
      <c r="E12" s="18" t="n">
        <v>0</v>
      </c>
      <c r="F12" s="18" t="n">
        <v>4833283.96</v>
      </c>
      <c r="G12" s="18"/>
      <c r="H12" s="18" t="n">
        <v>4833283.96</v>
      </c>
      <c r="I12" s="18"/>
      <c r="J12" s="18"/>
      <c r="K12" s="18"/>
      <c r="L12" s="18" t="n">
        <v>-213479.989438294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636229.320000004</v>
      </c>
      <c r="C13" s="18"/>
      <c r="D13" s="18" t="n">
        <v>636229.320000004</v>
      </c>
      <c r="E13" s="18" t="n">
        <v>0</v>
      </c>
      <c r="F13" s="18" t="n">
        <v>484191</v>
      </c>
      <c r="G13" s="18"/>
      <c r="H13" s="18" t="n">
        <v>484191</v>
      </c>
      <c r="I13" s="18"/>
      <c r="J13" s="18"/>
      <c r="K13" s="18"/>
      <c r="L13" s="18" t="n">
        <v>152038.320000004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47407264.8959998</v>
      </c>
      <c r="C14" s="18"/>
      <c r="D14" s="18" t="n">
        <v>47407264.8959998</v>
      </c>
      <c r="E14" s="18" t="n">
        <v>-32637730</v>
      </c>
      <c r="F14" s="18" t="n">
        <v>14767110</v>
      </c>
      <c r="G14" s="18"/>
      <c r="H14" s="18" t="n">
        <v>14767110</v>
      </c>
      <c r="I14" s="18"/>
      <c r="J14" s="18"/>
      <c r="K14" s="18"/>
      <c r="L14" s="18" t="n">
        <v>2424.89599976689</v>
      </c>
      <c r="M14" s="19"/>
      <c r="N14" s="20"/>
      <c r="O14" s="20"/>
    </row>
    <row r="15" customFormat="false" ht="12.75" hidden="false" customHeight="false" outlineLevel="0" collapsed="false">
      <c r="A15" s="0" t="s">
        <v>66</v>
      </c>
      <c r="B15" s="21" t="n">
        <v>10491510.5</v>
      </c>
      <c r="C15" s="21"/>
      <c r="D15" s="18" t="n">
        <v>10491510.5</v>
      </c>
      <c r="E15" s="21" t="n">
        <v>0</v>
      </c>
      <c r="F15" s="21" t="n">
        <v>10949679</v>
      </c>
      <c r="G15" s="21" t="n">
        <v>0</v>
      </c>
      <c r="H15" s="21" t="n">
        <v>10949679</v>
      </c>
      <c r="I15" s="21" t="n">
        <v>1</v>
      </c>
      <c r="J15" s="18" t="n">
        <v>0</v>
      </c>
      <c r="K15" s="21"/>
      <c r="L15" s="18" t="n">
        <v>-458168.500000006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504698.818591</v>
      </c>
      <c r="C16" s="18"/>
      <c r="D16" s="18" t="n">
        <v>504698.818591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134387.818591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203589.5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970151.85</v>
      </c>
      <c r="C18" s="18"/>
      <c r="D18" s="18" t="n">
        <v>970151.85</v>
      </c>
      <c r="E18" s="18" t="n">
        <v>0</v>
      </c>
      <c r="F18" s="18" t="n">
        <v>917620</v>
      </c>
      <c r="G18" s="18"/>
      <c r="H18" s="18" t="n">
        <v>917620</v>
      </c>
      <c r="I18" s="18"/>
      <c r="J18" s="18"/>
      <c r="K18" s="18"/>
      <c r="L18" s="18" t="n">
        <v>52531.8499999996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150035197.18</v>
      </c>
      <c r="C20" s="18"/>
      <c r="D20" s="18" t="n">
        <v>150035197.18</v>
      </c>
      <c r="E20" s="18" t="n">
        <v>0</v>
      </c>
      <c r="F20" s="18" t="n">
        <v>150063397</v>
      </c>
      <c r="G20" s="18"/>
      <c r="H20" s="18" t="n">
        <v>150063397</v>
      </c>
      <c r="I20" s="18"/>
      <c r="J20" s="18"/>
      <c r="K20" s="18"/>
      <c r="L20" s="18" t="n">
        <v>-28199.8199999332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20939.28</v>
      </c>
      <c r="C23" s="18"/>
      <c r="D23" s="18" t="n">
        <v>20939.28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-5060.72000000003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69896.13</v>
      </c>
      <c r="C24" s="18"/>
      <c r="D24" s="18" t="n">
        <v>69896.13</v>
      </c>
      <c r="E24" s="18" t="n">
        <v>0</v>
      </c>
      <c r="F24" s="18" t="n">
        <v>81279</v>
      </c>
      <c r="G24" s="18"/>
      <c r="H24" s="18" t="n">
        <v>81279</v>
      </c>
      <c r="I24" s="18"/>
      <c r="J24" s="18"/>
      <c r="K24" s="18"/>
      <c r="L24" s="18" t="n">
        <v>-11382.87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8812016.37999999</v>
      </c>
      <c r="C25" s="18"/>
      <c r="D25" s="18" t="n">
        <v>8812016.37999999</v>
      </c>
      <c r="E25" s="18" t="n">
        <v>0</v>
      </c>
      <c r="F25" s="18" t="n">
        <v>5882652</v>
      </c>
      <c r="G25" s="18" t="n">
        <v>5882652</v>
      </c>
      <c r="H25" s="18" t="n">
        <v>0</v>
      </c>
      <c r="I25" s="18"/>
      <c r="J25" s="18" t="n">
        <v>-2563224</v>
      </c>
      <c r="K25" s="18"/>
      <c r="L25" s="18" t="n">
        <v>366140.379999993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329648.71</v>
      </c>
      <c r="C26" s="18"/>
      <c r="D26" s="18" t="n">
        <v>329648.71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-18051.2899999996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224352508.350574</v>
      </c>
      <c r="C28" s="27" t="n">
        <v>0</v>
      </c>
      <c r="D28" s="27" t="n">
        <v>224352508.350574</v>
      </c>
      <c r="E28" s="27" t="n">
        <v>-32637730</v>
      </c>
      <c r="F28" s="27" t="n">
        <v>189144522.96</v>
      </c>
      <c r="G28" s="27" t="n">
        <v>5882652</v>
      </c>
      <c r="H28" s="27" t="n">
        <v>183261870.96</v>
      </c>
      <c r="I28" s="27"/>
      <c r="J28" s="27" t="n">
        <v>-2563224</v>
      </c>
      <c r="K28" s="27"/>
      <c r="L28" s="27" t="n">
        <v>7031.39057380694</v>
      </c>
      <c r="M28" s="28"/>
      <c r="N28" s="29" t="n">
        <v>203589.5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224352508.350574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7031.39057379961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tru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5882652</v>
      </c>
      <c r="E36" s="18" t="n">
        <v>5882652</v>
      </c>
      <c r="F36" s="21" t="n">
        <v>44117348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7031.39057379961</v>
      </c>
    </row>
    <row r="38" customFormat="false" ht="12.75" hidden="true" customHeight="false" outlineLevel="0" collapsed="false">
      <c r="A38" s="23"/>
      <c r="B38" s="81"/>
      <c r="C38" s="81"/>
      <c r="D38" s="81"/>
      <c r="E38" s="81"/>
      <c r="F38" s="82"/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 t="s">
        <v>42</v>
      </c>
      <c r="B39" s="50" t="n">
        <v>50000000</v>
      </c>
      <c r="C39" s="50" t="n">
        <v>0</v>
      </c>
      <c r="D39" s="50" t="n">
        <v>5882652</v>
      </c>
      <c r="E39" s="50" t="n">
        <v>5882652</v>
      </c>
      <c r="F39" s="51" t="n">
        <v>44117348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37222</v>
      </c>
      <c r="M2" s="5"/>
    </row>
    <row r="3" customFormat="false" ht="18" hidden="false" customHeight="false" outlineLevel="0" collapsed="false">
      <c r="A3" s="7" t="n">
        <v>37221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471537.026000025</v>
      </c>
      <c r="C8" s="18"/>
      <c r="D8" s="18" t="n">
        <v>471537.026000025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50237.0260000248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4674319.0457288</v>
      </c>
      <c r="C12" s="18"/>
      <c r="D12" s="18" t="n">
        <v>4674319.0457288</v>
      </c>
      <c r="E12" s="18" t="n">
        <v>0</v>
      </c>
      <c r="F12" s="18" t="n">
        <v>4835935.17</v>
      </c>
      <c r="G12" s="18"/>
      <c r="H12" s="18" t="n">
        <v>4835935.17</v>
      </c>
      <c r="I12" s="18"/>
      <c r="J12" s="18"/>
      <c r="K12" s="18"/>
      <c r="L12" s="18" t="n">
        <v>-161616.124271198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546879.610000003</v>
      </c>
      <c r="C13" s="18"/>
      <c r="D13" s="18" t="n">
        <v>546879.610000003</v>
      </c>
      <c r="E13" s="18" t="n">
        <v>0</v>
      </c>
      <c r="F13" s="18" t="n">
        <v>474613</v>
      </c>
      <c r="G13" s="18"/>
      <c r="H13" s="18" t="n">
        <v>474613</v>
      </c>
      <c r="I13" s="18"/>
      <c r="J13" s="18"/>
      <c r="K13" s="18"/>
      <c r="L13" s="18" t="n">
        <v>72266.6100000031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51554449.3959998</v>
      </c>
      <c r="C14" s="18"/>
      <c r="D14" s="18" t="n">
        <v>51554449.3959998</v>
      </c>
      <c r="E14" s="18" t="n">
        <v>-33648840</v>
      </c>
      <c r="F14" s="18" t="n">
        <v>16017804</v>
      </c>
      <c r="G14" s="18"/>
      <c r="H14" s="18" t="n">
        <v>16017804</v>
      </c>
      <c r="I14" s="18"/>
      <c r="J14" s="18"/>
      <c r="K14" s="18"/>
      <c r="L14" s="18" t="n">
        <v>1887805.39599978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11468155.76</v>
      </c>
      <c r="C15" s="21"/>
      <c r="D15" s="18" t="n">
        <v>11468155.76</v>
      </c>
      <c r="E15" s="21" t="n">
        <v>0</v>
      </c>
      <c r="F15" s="21" t="n">
        <v>10870644</v>
      </c>
      <c r="G15" s="21" t="n">
        <v>0</v>
      </c>
      <c r="H15" s="21" t="n">
        <v>10870644</v>
      </c>
      <c r="I15" s="21" t="n">
        <v>1</v>
      </c>
      <c r="J15" s="18" t="n">
        <v>-597512</v>
      </c>
      <c r="K15" s="21"/>
      <c r="L15" s="18" t="n">
        <v>-0.240000003948808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511660.818591</v>
      </c>
      <c r="C16" s="18"/>
      <c r="D16" s="18" t="n">
        <v>511660.818591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141349.818591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155752</v>
      </c>
      <c r="O17" s="20" t="n">
        <v>242220</v>
      </c>
    </row>
    <row r="18" customFormat="false" ht="12.75" hidden="false" customHeight="false" outlineLevel="0" collapsed="false">
      <c r="A18" s="0" t="s">
        <v>24</v>
      </c>
      <c r="B18" s="18" t="n">
        <v>1264534.87</v>
      </c>
      <c r="C18" s="18"/>
      <c r="D18" s="18" t="n">
        <v>1264534.87</v>
      </c>
      <c r="E18" s="18" t="n">
        <v>0</v>
      </c>
      <c r="F18" s="18" t="n">
        <v>1150120</v>
      </c>
      <c r="G18" s="18"/>
      <c r="H18" s="18" t="n">
        <v>1150120</v>
      </c>
      <c r="I18" s="18"/>
      <c r="J18" s="18"/>
      <c r="K18" s="18"/>
      <c r="L18" s="18" t="n">
        <v>114414.87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157018841.98</v>
      </c>
      <c r="C20" s="18"/>
      <c r="D20" s="18" t="n">
        <v>157018841.98</v>
      </c>
      <c r="E20" s="18" t="n">
        <v>0</v>
      </c>
      <c r="F20" s="18" t="n">
        <v>160312634.8</v>
      </c>
      <c r="G20" s="18"/>
      <c r="H20" s="18" t="n">
        <v>160312634.8</v>
      </c>
      <c r="I20" s="18"/>
      <c r="J20" s="18"/>
      <c r="K20" s="18"/>
      <c r="L20" s="18" t="n">
        <v>-3293792.81999993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34359.28</v>
      </c>
      <c r="C23" s="18"/>
      <c r="D23" s="18" t="n">
        <v>34359.28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8359.27999999997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77310.13</v>
      </c>
      <c r="C24" s="18"/>
      <c r="D24" s="18" t="n">
        <v>77310.13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18810.13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8839061.75999999</v>
      </c>
      <c r="C25" s="18"/>
      <c r="D25" s="18" t="n">
        <v>8839061.75999999</v>
      </c>
      <c r="E25" s="18" t="n">
        <v>0</v>
      </c>
      <c r="F25" s="18" t="n">
        <v>4948402.5</v>
      </c>
      <c r="G25" s="18" t="n">
        <v>4948402.5</v>
      </c>
      <c r="H25" s="18" t="n">
        <v>0</v>
      </c>
      <c r="I25" s="18"/>
      <c r="J25" s="18" t="n">
        <v>-3875575.5</v>
      </c>
      <c r="K25" s="18"/>
      <c r="L25" s="18" t="n">
        <v>15083.7599999942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283748.23</v>
      </c>
      <c r="C26" s="18"/>
      <c r="D26" s="18" t="n">
        <v>283748.23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-63951.7699999996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236744858.195741</v>
      </c>
      <c r="C28" s="27" t="n">
        <v>0</v>
      </c>
      <c r="D28" s="27" t="n">
        <v>236744858.195741</v>
      </c>
      <c r="E28" s="27" t="n">
        <v>-33648840</v>
      </c>
      <c r="F28" s="27" t="n">
        <v>199833964.47</v>
      </c>
      <c r="G28" s="27" t="n">
        <v>4948402.5</v>
      </c>
      <c r="H28" s="27" t="n">
        <v>194885561.97</v>
      </c>
      <c r="I28" s="27"/>
      <c r="J28" s="27" t="n">
        <v>-4473087.5</v>
      </c>
      <c r="K28" s="27"/>
      <c r="L28" s="27" t="n">
        <v>-1211033.77425908</v>
      </c>
      <c r="M28" s="28"/>
      <c r="N28" s="29" t="n">
        <v>155752</v>
      </c>
      <c r="O28" s="29" t="n">
        <v>242220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236744858.195741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-1211033.77425912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tru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4948402.5</v>
      </c>
      <c r="E36" s="18" t="n">
        <v>4948402.5</v>
      </c>
      <c r="F36" s="21" t="n">
        <v>45051597.5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-1211033.77425912</v>
      </c>
    </row>
    <row r="38" customFormat="false" ht="12.75" hidden="true" customHeight="false" outlineLevel="0" collapsed="false">
      <c r="A38" s="23"/>
      <c r="B38" s="81"/>
      <c r="C38" s="81"/>
      <c r="D38" s="81"/>
      <c r="E38" s="81"/>
      <c r="F38" s="82"/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 t="s">
        <v>42</v>
      </c>
      <c r="B39" s="50" t="n">
        <v>50000000</v>
      </c>
      <c r="C39" s="50" t="n">
        <v>0</v>
      </c>
      <c r="D39" s="50" t="n">
        <v>4948402.5</v>
      </c>
      <c r="E39" s="50" t="n">
        <v>4948402.5</v>
      </c>
      <c r="F39" s="51" t="n">
        <v>45051597.5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37223</v>
      </c>
      <c r="M2" s="5"/>
    </row>
    <row r="3" customFormat="false" ht="18" hidden="false" customHeight="false" outlineLevel="0" collapsed="false">
      <c r="A3" s="7" t="n">
        <v>37222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270619.726000024</v>
      </c>
      <c r="C8" s="18"/>
      <c r="D8" s="18" t="n">
        <v>270619.726000024</v>
      </c>
      <c r="E8" s="18" t="n">
        <v>0</v>
      </c>
      <c r="F8" s="18" t="n">
        <v>627000</v>
      </c>
      <c r="G8" s="18"/>
      <c r="H8" s="18" t="n">
        <v>627000</v>
      </c>
      <c r="I8" s="18"/>
      <c r="J8" s="18"/>
      <c r="K8" s="18"/>
      <c r="L8" s="18" t="n">
        <v>-356380.273999976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5571487.68643954</v>
      </c>
      <c r="C12" s="18"/>
      <c r="D12" s="18" t="n">
        <v>5571487.68643954</v>
      </c>
      <c r="E12" s="18" t="n">
        <v>0</v>
      </c>
      <c r="F12" s="18" t="n">
        <v>3835460.48</v>
      </c>
      <c r="G12" s="18"/>
      <c r="H12" s="18" t="n">
        <v>3835460.48</v>
      </c>
      <c r="I12" s="18"/>
      <c r="J12" s="18"/>
      <c r="K12" s="18"/>
      <c r="L12" s="18" t="n">
        <v>1736027.20643954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340796.560000002</v>
      </c>
      <c r="C13" s="18"/>
      <c r="D13" s="18" t="n">
        <v>340796.560000002</v>
      </c>
      <c r="E13" s="18" t="n">
        <v>0</v>
      </c>
      <c r="F13" s="18" t="n">
        <v>693502</v>
      </c>
      <c r="G13" s="18"/>
      <c r="H13" s="18" t="n">
        <v>693502</v>
      </c>
      <c r="I13" s="18"/>
      <c r="J13" s="18"/>
      <c r="K13" s="18"/>
      <c r="L13" s="18" t="n">
        <v>-352705.439999998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34123248.6459998</v>
      </c>
      <c r="C14" s="18"/>
      <c r="D14" s="18" t="n">
        <v>34123248.6459998</v>
      </c>
      <c r="E14" s="18" t="n">
        <v>-24772550</v>
      </c>
      <c r="F14" s="18" t="n">
        <v>36249193.5</v>
      </c>
      <c r="G14" s="18"/>
      <c r="H14" s="18" t="n">
        <v>36249193.5</v>
      </c>
      <c r="I14" s="18"/>
      <c r="J14" s="18"/>
      <c r="K14" s="18"/>
      <c r="L14" s="18" t="n">
        <v>-26898494.8540002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6570265.18</v>
      </c>
      <c r="C15" s="21"/>
      <c r="D15" s="18" t="n">
        <v>6570265.18</v>
      </c>
      <c r="E15" s="21" t="n">
        <v>0</v>
      </c>
      <c r="F15" s="21" t="n">
        <v>11265524.5</v>
      </c>
      <c r="G15" s="21"/>
      <c r="H15" s="21" t="n">
        <v>11265524.5</v>
      </c>
      <c r="I15" s="21" t="n">
        <v>1</v>
      </c>
      <c r="J15" s="18" t="n">
        <v>0</v>
      </c>
      <c r="K15" s="21"/>
      <c r="L15" s="18" t="n">
        <v>-4695259.32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129423.318591</v>
      </c>
      <c r="C16" s="18"/>
      <c r="D16" s="18" t="n">
        <v>129423.318591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-240887.681409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189130</v>
      </c>
      <c r="O17" s="20" t="n">
        <v>342764</v>
      </c>
    </row>
    <row r="18" customFormat="false" ht="12.75" hidden="false" customHeight="false" outlineLevel="0" collapsed="false">
      <c r="A18" s="0" t="s">
        <v>24</v>
      </c>
      <c r="B18" s="18" t="n">
        <v>886482.43</v>
      </c>
      <c r="C18" s="18"/>
      <c r="D18" s="18" t="n">
        <v>886482.43</v>
      </c>
      <c r="E18" s="18" t="n">
        <v>0</v>
      </c>
      <c r="F18" s="18" t="n">
        <v>1302620</v>
      </c>
      <c r="G18" s="18"/>
      <c r="H18" s="18" t="n">
        <v>1302620</v>
      </c>
      <c r="I18" s="18"/>
      <c r="J18" s="18"/>
      <c r="K18" s="18"/>
      <c r="L18" s="18" t="n">
        <v>-416137.57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162260609.03</v>
      </c>
      <c r="C20" s="18"/>
      <c r="D20" s="18" t="n">
        <v>162260609.03</v>
      </c>
      <c r="E20" s="18" t="n">
        <v>0</v>
      </c>
      <c r="F20" s="18" t="n">
        <v>177823844</v>
      </c>
      <c r="G20" s="18"/>
      <c r="H20" s="18" t="n">
        <v>177823844</v>
      </c>
      <c r="I20" s="18"/>
      <c r="J20" s="18"/>
      <c r="K20" s="18"/>
      <c r="L20" s="18" t="n">
        <v>-15563234.9699999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58500.13</v>
      </c>
      <c r="C24" s="18"/>
      <c r="D24" s="18" t="n">
        <v>58500.13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0.129999999990105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4373202.62999999</v>
      </c>
      <c r="C25" s="18"/>
      <c r="D25" s="18" t="n">
        <v>4373202.62999999</v>
      </c>
      <c r="E25" s="18" t="n">
        <v>0</v>
      </c>
      <c r="F25" s="18" t="n">
        <v>5189275.5</v>
      </c>
      <c r="G25" s="18" t="n">
        <v>5189275.5</v>
      </c>
      <c r="H25" s="18" t="n">
        <v>0</v>
      </c>
      <c r="I25" s="18"/>
      <c r="J25" s="18" t="n">
        <v>240872.5</v>
      </c>
      <c r="K25" s="18"/>
      <c r="L25" s="18" t="n">
        <v>-575200.370000007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309793.49</v>
      </c>
      <c r="C26" s="18"/>
      <c r="D26" s="18" t="n">
        <v>309793.49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-37906.5099999998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214920429.396452</v>
      </c>
      <c r="C28" s="27" t="n">
        <v>0</v>
      </c>
      <c r="D28" s="27" t="n">
        <v>214920429.396452</v>
      </c>
      <c r="E28" s="27" t="n">
        <v>-24772550</v>
      </c>
      <c r="F28" s="27" t="n">
        <v>237788930.98</v>
      </c>
      <c r="G28" s="27" t="n">
        <v>5189275.5</v>
      </c>
      <c r="H28" s="27" t="n">
        <v>232599655.48</v>
      </c>
      <c r="I28" s="27"/>
      <c r="J28" s="27" t="n">
        <v>240872.5</v>
      </c>
      <c r="K28" s="27"/>
      <c r="L28" s="27" t="n">
        <v>-47400179.0835483</v>
      </c>
      <c r="M28" s="28"/>
      <c r="N28" s="29" t="n">
        <v>189130</v>
      </c>
      <c r="O28" s="29" t="n">
        <v>342764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214920429.396452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-47400179.0835484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3.5" hidden="false" customHeight="false" outlineLevel="0" collapsed="false">
      <c r="A36" s="23" t="s">
        <v>42</v>
      </c>
      <c r="B36" s="50" t="n">
        <v>50000000</v>
      </c>
      <c r="C36" s="50" t="n">
        <v>0</v>
      </c>
      <c r="D36" s="50" t="n">
        <v>5189275.5</v>
      </c>
      <c r="E36" s="50" t="n">
        <v>5189275.5</v>
      </c>
      <c r="F36" s="51" t="n">
        <v>44810724.5</v>
      </c>
      <c r="G36" s="21"/>
      <c r="H36" s="24"/>
      <c r="I36" s="21"/>
      <c r="J36" s="21"/>
      <c r="K36" s="21"/>
      <c r="L36" s="21"/>
      <c r="M36" s="23"/>
      <c r="N36" s="21"/>
    </row>
    <row r="37" customFormat="false" ht="13.5" hidden="fals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-47400179.0835484</v>
      </c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37197</v>
      </c>
      <c r="M2" s="5"/>
    </row>
    <row r="3" customFormat="false" ht="18" hidden="false" customHeight="false" outlineLevel="0" collapsed="false">
      <c r="A3" s="7" t="n">
        <v>37196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428959.796000028</v>
      </c>
      <c r="C8" s="18"/>
      <c r="D8" s="18" t="n">
        <v>428959.796000028</v>
      </c>
      <c r="E8" s="18" t="n">
        <v>0</v>
      </c>
      <c r="F8" s="18" t="n">
        <v>388300</v>
      </c>
      <c r="G8" s="18"/>
      <c r="H8" s="20" t="n">
        <v>388300</v>
      </c>
      <c r="I8" s="18"/>
      <c r="J8" s="18"/>
      <c r="K8" s="18"/>
      <c r="L8" s="18" t="n">
        <v>40659.796000028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0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0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20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2725728.67061644</v>
      </c>
      <c r="C12" s="18"/>
      <c r="D12" s="18" t="n">
        <v>2725728.67061644</v>
      </c>
      <c r="E12" s="18" t="n">
        <v>0</v>
      </c>
      <c r="F12" s="18" t="n">
        <v>2596565.03</v>
      </c>
      <c r="G12" s="18"/>
      <c r="H12" s="20" t="n">
        <v>2596565.03</v>
      </c>
      <c r="I12" s="18"/>
      <c r="J12" s="18"/>
      <c r="K12" s="18"/>
      <c r="L12" s="18" t="n">
        <v>129163.640616444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2215520.19</v>
      </c>
      <c r="C13" s="18"/>
      <c r="D13" s="18" t="n">
        <v>2215520.19</v>
      </c>
      <c r="E13" s="18" t="n">
        <v>0</v>
      </c>
      <c r="F13" s="18" t="n">
        <v>1400544</v>
      </c>
      <c r="G13" s="18"/>
      <c r="H13" s="20" t="n">
        <v>1400544</v>
      </c>
      <c r="I13" s="18"/>
      <c r="J13" s="18"/>
      <c r="K13" s="18"/>
      <c r="L13" s="18" t="n">
        <v>814976.190000001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70869989.6559998</v>
      </c>
      <c r="C14" s="20" t="n">
        <v>8099229</v>
      </c>
      <c r="D14" s="18" t="n">
        <v>62770760.6559998</v>
      </c>
      <c r="E14" s="18" t="n">
        <v>-29673095.4</v>
      </c>
      <c r="F14" s="18" t="n">
        <v>16900771</v>
      </c>
      <c r="G14" s="18" t="n">
        <v>16900771</v>
      </c>
      <c r="H14" s="20" t="n">
        <v>0</v>
      </c>
      <c r="I14" s="18"/>
      <c r="J14" s="18"/>
      <c r="K14" s="18"/>
      <c r="L14" s="18" t="n">
        <v>24296123.2559997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11279510.905</v>
      </c>
      <c r="C15" s="21"/>
      <c r="D15" s="18" t="n">
        <v>11279510.905</v>
      </c>
      <c r="E15" s="21" t="n">
        <v>0</v>
      </c>
      <c r="F15" s="21" t="n">
        <v>10062141</v>
      </c>
      <c r="G15" s="21"/>
      <c r="H15" s="20" t="n">
        <v>10062141</v>
      </c>
      <c r="I15" s="21" t="n">
        <v>1</v>
      </c>
      <c r="J15" s="18" t="n">
        <v>-1122012.94</v>
      </c>
      <c r="K15" s="21"/>
      <c r="L15" s="18" t="n">
        <v>95356.9649999975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458048.257152</v>
      </c>
      <c r="C16" s="18"/>
      <c r="D16" s="18" t="n">
        <v>458048.257152</v>
      </c>
      <c r="E16" s="18" t="n">
        <v>0</v>
      </c>
      <c r="F16" s="18" t="n">
        <v>375311</v>
      </c>
      <c r="G16" s="18"/>
      <c r="H16" s="20" t="n">
        <v>375311</v>
      </c>
      <c r="I16" s="18"/>
      <c r="J16" s="18"/>
      <c r="K16" s="18"/>
      <c r="L16" s="18" t="n">
        <v>82737.2571520002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20" t="n">
        <v>0</v>
      </c>
      <c r="I17" s="18"/>
      <c r="J17" s="18"/>
      <c r="K17" s="18"/>
      <c r="L17" s="18" t="n">
        <v>0</v>
      </c>
      <c r="M17" s="19"/>
      <c r="N17" s="20" t="n">
        <v>330082.9</v>
      </c>
      <c r="O17" s="20" t="n">
        <v>153120</v>
      </c>
    </row>
    <row r="18" customFormat="false" ht="12.75" hidden="false" customHeight="false" outlineLevel="0" collapsed="false">
      <c r="A18" s="0" t="s">
        <v>24</v>
      </c>
      <c r="B18" s="18" t="n">
        <v>465511.02</v>
      </c>
      <c r="C18" s="18"/>
      <c r="D18" s="18" t="n">
        <v>465511.02</v>
      </c>
      <c r="E18" s="18" t="n">
        <v>0</v>
      </c>
      <c r="F18" s="18" t="n">
        <v>556520</v>
      </c>
      <c r="G18" s="18"/>
      <c r="H18" s="20" t="n">
        <v>556520</v>
      </c>
      <c r="I18" s="18"/>
      <c r="J18" s="18"/>
      <c r="K18" s="18"/>
      <c r="L18" s="18" t="n">
        <v>-91008.9800000005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20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29674727.0500001</v>
      </c>
      <c r="C20" s="18"/>
      <c r="D20" s="18" t="n">
        <v>29674727.0500001</v>
      </c>
      <c r="E20" s="18" t="n">
        <v>0</v>
      </c>
      <c r="F20" s="18" t="n">
        <v>22178414</v>
      </c>
      <c r="G20" s="18" t="n">
        <v>22178414</v>
      </c>
      <c r="H20" s="20" t="n">
        <v>0</v>
      </c>
      <c r="I20" s="18"/>
      <c r="J20" s="18" t="n">
        <v>-13867638</v>
      </c>
      <c r="K20" s="18"/>
      <c r="L20" s="18" t="n">
        <v>-6371324.94999988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421351.541421209</v>
      </c>
      <c r="C21" s="18"/>
      <c r="D21" s="18" t="n">
        <v>421351.541421209</v>
      </c>
      <c r="E21" s="18" t="n">
        <v>0</v>
      </c>
      <c r="F21" s="18" t="n">
        <v>392150</v>
      </c>
      <c r="G21" s="18"/>
      <c r="H21" s="20" t="n">
        <v>392150</v>
      </c>
      <c r="I21" s="18"/>
      <c r="J21" s="18"/>
      <c r="K21" s="18"/>
      <c r="L21" s="18" t="n">
        <v>29201.5414212093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20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129161.28</v>
      </c>
      <c r="C23" s="18"/>
      <c r="D23" s="18" t="n">
        <v>129161.28</v>
      </c>
      <c r="E23" s="18" t="n">
        <v>0</v>
      </c>
      <c r="F23" s="18" t="n">
        <v>114000</v>
      </c>
      <c r="G23" s="18"/>
      <c r="H23" s="20" t="n">
        <v>114000</v>
      </c>
      <c r="I23" s="18"/>
      <c r="J23" s="18"/>
      <c r="K23" s="18"/>
      <c r="L23" s="18" t="n">
        <v>15161.28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167491.58</v>
      </c>
      <c r="C24" s="18"/>
      <c r="D24" s="18" t="n">
        <v>167491.58</v>
      </c>
      <c r="E24" s="18" t="n">
        <v>0</v>
      </c>
      <c r="F24" s="18" t="n">
        <v>180000</v>
      </c>
      <c r="G24" s="18"/>
      <c r="H24" s="20" t="n">
        <v>180000</v>
      </c>
      <c r="I24" s="18"/>
      <c r="J24" s="18"/>
      <c r="K24" s="18"/>
      <c r="L24" s="18" t="n">
        <v>-12508.42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7406818.37999999</v>
      </c>
      <c r="C25" s="18"/>
      <c r="D25" s="18" t="n">
        <v>7406818.37999999</v>
      </c>
      <c r="E25" s="18" t="n">
        <v>0</v>
      </c>
      <c r="F25" s="18" t="n">
        <v>5891729</v>
      </c>
      <c r="G25" s="18" t="n">
        <v>5891729</v>
      </c>
      <c r="H25" s="20" t="n">
        <v>0</v>
      </c>
      <c r="I25" s="18"/>
      <c r="J25" s="18" t="n">
        <v>229237</v>
      </c>
      <c r="K25" s="18"/>
      <c r="L25" s="18" t="n">
        <v>1744326.37999999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86399.7100000005</v>
      </c>
      <c r="C26" s="18"/>
      <c r="D26" s="18" t="n">
        <v>86399.7100000005</v>
      </c>
      <c r="E26" s="18" t="n">
        <v>0</v>
      </c>
      <c r="F26" s="18" t="n">
        <v>86400</v>
      </c>
      <c r="G26" s="18"/>
      <c r="H26" s="20" t="n">
        <v>86400</v>
      </c>
      <c r="I26" s="18"/>
      <c r="J26" s="18"/>
      <c r="K26" s="18"/>
      <c r="L26" s="18" t="n">
        <v>-0.289999999542488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126329218.58419</v>
      </c>
      <c r="C28" s="27" t="n">
        <v>8099229</v>
      </c>
      <c r="D28" s="27" t="n">
        <v>118229989.58419</v>
      </c>
      <c r="E28" s="27" t="n">
        <v>-29673095.4</v>
      </c>
      <c r="F28" s="27" t="n">
        <v>61122845.03</v>
      </c>
      <c r="G28" s="27" t="n">
        <v>44970914</v>
      </c>
      <c r="H28" s="27" t="n">
        <v>16151931.03</v>
      </c>
      <c r="I28" s="27"/>
      <c r="J28" s="27" t="n">
        <v>-14760413.94</v>
      </c>
      <c r="K28" s="27"/>
      <c r="L28" s="27" t="n">
        <v>20772864.2141896</v>
      </c>
      <c r="M28" s="28"/>
      <c r="N28" s="29" t="n">
        <v>330082.9</v>
      </c>
      <c r="O28" s="29" t="n">
        <v>153120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126329218.58419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20772864.2141896</v>
      </c>
      <c r="M33" s="23"/>
    </row>
    <row r="34" customFormat="false" ht="12.75" hidden="false" customHeight="false" outlineLevel="0" collapsed="false">
      <c r="A34" s="23"/>
      <c r="C34" s="55" t="s">
        <v>37</v>
      </c>
      <c r="D34" s="55"/>
      <c r="K34" s="23"/>
      <c r="L34" s="0"/>
    </row>
    <row r="35" customFormat="false" ht="12.75" hidden="false" customHeight="false" outlineLevel="0" collapsed="false">
      <c r="A35" s="48" t="s">
        <v>38</v>
      </c>
      <c r="B35" s="55" t="s">
        <v>39</v>
      </c>
      <c r="C35" s="55" t="s">
        <v>13</v>
      </c>
      <c r="D35" s="56" t="s">
        <v>8</v>
      </c>
      <c r="E35" s="56" t="s">
        <v>40</v>
      </c>
      <c r="F35" s="56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5891729</v>
      </c>
      <c r="E36" s="1" t="n">
        <v>5891729</v>
      </c>
      <c r="F36" s="2" t="n">
        <v>44108271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22178414</v>
      </c>
      <c r="E37" s="1" t="n">
        <v>22178414</v>
      </c>
      <c r="F37" s="2" t="n">
        <v>52821586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8099229</v>
      </c>
      <c r="D38" s="1" t="n">
        <v>16900771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7" t="n">
        <v>20000000</v>
      </c>
      <c r="C39" s="57" t="n">
        <v>0</v>
      </c>
      <c r="D39" s="57" t="n">
        <v>0</v>
      </c>
      <c r="E39" s="1" t="n">
        <v>0</v>
      </c>
      <c r="F39" s="2" t="n">
        <v>20000000</v>
      </c>
      <c r="K39" s="23"/>
      <c r="L39" s="0"/>
    </row>
    <row r="40" customFormat="false" ht="13.5" hidden="false" customHeight="false" outlineLevel="0" collapsed="false">
      <c r="A40" s="23"/>
      <c r="B40" s="58" t="n">
        <v>170000000</v>
      </c>
      <c r="C40" s="58" t="n">
        <v>8099229</v>
      </c>
      <c r="D40" s="58" t="n">
        <v>44970914</v>
      </c>
      <c r="E40" s="58" t="n">
        <v>53070143</v>
      </c>
      <c r="F40" s="58" t="n">
        <v>116929857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59" t="s">
        <v>52</v>
      </c>
      <c r="B42" s="60"/>
      <c r="C42" s="60"/>
      <c r="D42" s="60"/>
      <c r="E42" s="60"/>
      <c r="F42" s="61"/>
      <c r="G42" s="61"/>
      <c r="H42" s="62"/>
      <c r="I42" s="61"/>
      <c r="J42" s="61"/>
      <c r="K42" s="0"/>
      <c r="L42" s="0"/>
    </row>
    <row r="43" customFormat="false" ht="12.75" hidden="false" customHeight="false" outlineLevel="0" collapsed="false">
      <c r="A43" s="63" t="s">
        <v>8</v>
      </c>
      <c r="B43" s="64"/>
      <c r="C43" s="64"/>
      <c r="D43" s="64"/>
      <c r="E43" s="64"/>
      <c r="F43" s="65" t="n">
        <v>16900771</v>
      </c>
      <c r="G43" s="61"/>
      <c r="H43" s="59"/>
      <c r="I43" s="61"/>
      <c r="J43" s="61"/>
      <c r="K43" s="66"/>
      <c r="L43" s="0"/>
    </row>
    <row r="44" customFormat="false" ht="12.75" hidden="false" customHeight="false" outlineLevel="0" collapsed="false">
      <c r="A44" s="63" t="s">
        <v>53</v>
      </c>
      <c r="B44" s="64"/>
      <c r="C44" s="64"/>
      <c r="D44" s="64"/>
      <c r="E44" s="64"/>
      <c r="F44" s="67" t="n">
        <v>0</v>
      </c>
      <c r="G44" s="61"/>
      <c r="H44" s="62"/>
      <c r="I44" s="61"/>
      <c r="J44" s="61"/>
      <c r="K44" s="0"/>
      <c r="L44" s="0"/>
    </row>
    <row r="45" customFormat="false" ht="12.75" hidden="false" customHeight="false" outlineLevel="0" collapsed="false">
      <c r="A45" s="63" t="s">
        <v>54</v>
      </c>
      <c r="B45" s="64"/>
      <c r="C45" s="64"/>
      <c r="D45" s="64"/>
      <c r="E45" s="64"/>
      <c r="F45" s="68" t="n">
        <v>16900771</v>
      </c>
      <c r="G45" s="61"/>
      <c r="H45" s="62"/>
      <c r="I45" s="61"/>
      <c r="J45" s="61"/>
      <c r="K45" s="0"/>
      <c r="L45" s="0"/>
    </row>
    <row r="46" customFormat="false" ht="12.75" hidden="false" customHeight="false" outlineLevel="0" collapsed="false">
      <c r="A46" s="63"/>
      <c r="B46" s="64"/>
      <c r="C46" s="64"/>
      <c r="D46" s="64"/>
      <c r="E46" s="64"/>
      <c r="F46" s="67"/>
      <c r="G46" s="61"/>
      <c r="H46" s="62"/>
      <c r="I46" s="61"/>
      <c r="J46" s="61"/>
      <c r="K46" s="0"/>
      <c r="L46" s="0"/>
    </row>
    <row r="47" customFormat="false" ht="12.75" hidden="false" customHeight="false" outlineLevel="0" collapsed="false">
      <c r="A47" s="69" t="s">
        <v>55</v>
      </c>
      <c r="B47" s="70"/>
      <c r="C47" s="70"/>
      <c r="D47" s="70"/>
      <c r="E47" s="70"/>
      <c r="F47" s="61"/>
      <c r="G47" s="61"/>
      <c r="H47" s="62"/>
      <c r="I47" s="61"/>
      <c r="J47" s="61"/>
      <c r="K47" s="0"/>
      <c r="L47" s="0"/>
    </row>
    <row r="48" customFormat="false" ht="12.75" hidden="false" customHeight="false" outlineLevel="0" collapsed="false">
      <c r="A48" s="63" t="s">
        <v>56</v>
      </c>
      <c r="B48" s="64"/>
      <c r="C48" s="64"/>
      <c r="D48" s="64"/>
      <c r="E48" s="64"/>
      <c r="F48" s="65" t="n">
        <v>16900771</v>
      </c>
      <c r="G48" s="61"/>
      <c r="H48" s="62"/>
      <c r="I48" s="61"/>
      <c r="J48" s="61"/>
      <c r="K48" s="0"/>
      <c r="L48" s="0"/>
    </row>
    <row r="49" customFormat="false" ht="12.75" hidden="false" customHeight="false" outlineLevel="0" collapsed="false">
      <c r="A49" s="63" t="s">
        <v>13</v>
      </c>
      <c r="B49" s="64"/>
      <c r="C49" s="64"/>
      <c r="D49" s="64"/>
      <c r="E49" s="64"/>
      <c r="F49" s="67" t="n">
        <v>20000000</v>
      </c>
      <c r="G49" s="61" t="s">
        <v>57</v>
      </c>
      <c r="H49" s="62"/>
      <c r="I49" s="61"/>
      <c r="J49" s="61"/>
      <c r="K49" s="0"/>
      <c r="L49" s="0"/>
    </row>
    <row r="50" customFormat="false" ht="12.75" hidden="false" customHeight="false" outlineLevel="0" collapsed="false">
      <c r="A50" s="63" t="s">
        <v>7</v>
      </c>
      <c r="B50" s="64"/>
      <c r="C50" s="64"/>
      <c r="D50" s="64"/>
      <c r="E50" s="64"/>
      <c r="F50" s="65" t="n">
        <v>29673095.4</v>
      </c>
      <c r="G50" s="61"/>
      <c r="H50" s="62"/>
      <c r="I50" s="61"/>
      <c r="J50" s="61"/>
      <c r="K50" s="0"/>
      <c r="L50" s="0"/>
    </row>
    <row r="51" customFormat="false" ht="13.5" hidden="false" customHeight="false" outlineLevel="0" collapsed="false">
      <c r="A51" s="71" t="s">
        <v>58</v>
      </c>
      <c r="B51" s="72"/>
      <c r="C51" s="72"/>
      <c r="D51" s="72"/>
      <c r="E51" s="72"/>
      <c r="F51" s="73" t="n">
        <v>25000000</v>
      </c>
      <c r="G51" s="61" t="s">
        <v>59</v>
      </c>
      <c r="H51" s="74"/>
      <c r="I51" s="61"/>
      <c r="J51" s="61"/>
      <c r="K51" s="0"/>
      <c r="L51" s="0"/>
    </row>
    <row r="52" customFormat="false" ht="13.5" hidden="false" customHeight="false" outlineLevel="0" collapsed="false">
      <c r="A52" s="52"/>
      <c r="B52" s="53"/>
      <c r="C52" s="53"/>
      <c r="D52" s="53"/>
      <c r="E52" s="53"/>
      <c r="K52" s="0"/>
      <c r="L52" s="0"/>
    </row>
    <row r="53" customFormat="false" ht="12.75" hidden="false" customHeight="false" outlineLevel="0" collapsed="false">
      <c r="A53" s="75" t="s">
        <v>60</v>
      </c>
      <c r="B53" s="76"/>
      <c r="C53" s="76"/>
      <c r="D53" s="76"/>
      <c r="E53" s="76"/>
      <c r="F53" s="77"/>
      <c r="G53" s="77"/>
      <c r="H53" s="78"/>
      <c r="I53" s="77"/>
      <c r="J53" s="77"/>
      <c r="K53" s="0"/>
      <c r="L53" s="0"/>
    </row>
    <row r="54" customFormat="false" ht="12.75" hidden="false" customHeight="false" outlineLevel="0" collapsed="false">
      <c r="A54" s="52"/>
      <c r="B54" s="53"/>
      <c r="C54" s="53"/>
      <c r="D54" s="53"/>
      <c r="E54" s="53"/>
      <c r="K54" s="0"/>
      <c r="L54" s="0"/>
    </row>
    <row r="55" customFormat="false" ht="12.75" hidden="false" customHeight="false" outlineLevel="0" collapsed="false">
      <c r="A55" s="54" t="s">
        <v>43</v>
      </c>
      <c r="B55" s="53"/>
      <c r="C55" s="53"/>
      <c r="D55" s="53"/>
      <c r="E55" s="53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37200</v>
      </c>
      <c r="M2" s="5"/>
    </row>
    <row r="3" customFormat="false" ht="18" hidden="false" customHeight="false" outlineLevel="0" collapsed="false">
      <c r="A3" s="7" t="n">
        <v>37197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403687.026000025</v>
      </c>
      <c r="C8" s="18"/>
      <c r="D8" s="18" t="n">
        <v>403687.026000025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15387.0260000248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2232331.43755057</v>
      </c>
      <c r="C12" s="18"/>
      <c r="D12" s="18" t="n">
        <v>2232331.43755057</v>
      </c>
      <c r="E12" s="18" t="n">
        <v>0</v>
      </c>
      <c r="F12" s="18" t="n">
        <v>2591424.12</v>
      </c>
      <c r="G12" s="18"/>
      <c r="H12" s="18" t="n">
        <v>2591424.12</v>
      </c>
      <c r="I12" s="18"/>
      <c r="J12" s="18"/>
      <c r="K12" s="18"/>
      <c r="L12" s="18" t="n">
        <v>-359092.682449432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1962327.87</v>
      </c>
      <c r="C13" s="18"/>
      <c r="D13" s="18" t="n">
        <v>1962327.87</v>
      </c>
      <c r="E13" s="18" t="n">
        <v>0</v>
      </c>
      <c r="F13" s="18" t="n">
        <v>1199664</v>
      </c>
      <c r="G13" s="18"/>
      <c r="H13" s="18" t="n">
        <v>1199664</v>
      </c>
      <c r="I13" s="18"/>
      <c r="J13" s="18"/>
      <c r="K13" s="18"/>
      <c r="L13" s="18" t="n">
        <v>762663.870000005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47030548.2659998</v>
      </c>
      <c r="C14" s="18" t="n">
        <v>11860565</v>
      </c>
      <c r="D14" s="18" t="n">
        <v>35169983.2659998</v>
      </c>
      <c r="E14" s="18" t="n">
        <v>-29392755</v>
      </c>
      <c r="F14" s="18" t="n">
        <v>13139435</v>
      </c>
      <c r="G14" s="18" t="n">
        <v>13139435</v>
      </c>
      <c r="H14" s="18" t="n">
        <v>0</v>
      </c>
      <c r="I14" s="18"/>
      <c r="J14" s="18"/>
      <c r="K14" s="18"/>
      <c r="L14" s="18" t="n">
        <v>4498358.26599977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9498001.405</v>
      </c>
      <c r="C15" s="21" t="n">
        <v>564140</v>
      </c>
      <c r="D15" s="18" t="n">
        <v>8933861.405</v>
      </c>
      <c r="E15" s="21" t="n">
        <v>0</v>
      </c>
      <c r="F15" s="21" t="n">
        <v>10646516</v>
      </c>
      <c r="G15" s="21" t="n">
        <v>584372.6</v>
      </c>
      <c r="H15" s="21" t="n">
        <v>10062143.4</v>
      </c>
      <c r="I15" s="21" t="n">
        <v>1</v>
      </c>
      <c r="J15" s="18" t="n">
        <v>1148514.6</v>
      </c>
      <c r="K15" s="21"/>
      <c r="L15" s="18" t="n">
        <v>0.00499999755993485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369073.808591</v>
      </c>
      <c r="C16" s="18"/>
      <c r="D16" s="18" t="n">
        <v>369073.808591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-6237.19140899973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133490.4</v>
      </c>
      <c r="O17" s="20" t="n">
        <v>322220</v>
      </c>
    </row>
    <row r="18" customFormat="false" ht="12.75" hidden="false" customHeight="false" outlineLevel="0" collapsed="false">
      <c r="A18" s="0" t="s">
        <v>24</v>
      </c>
      <c r="B18" s="18" t="n">
        <v>368941.04</v>
      </c>
      <c r="C18" s="18"/>
      <c r="D18" s="18" t="n">
        <v>368941.04</v>
      </c>
      <c r="E18" s="18" t="n">
        <v>0</v>
      </c>
      <c r="F18" s="18" t="n">
        <v>616520</v>
      </c>
      <c r="G18" s="18"/>
      <c r="H18" s="18" t="n">
        <v>616520</v>
      </c>
      <c r="I18" s="18"/>
      <c r="J18" s="18"/>
      <c r="K18" s="18"/>
      <c r="L18" s="18" t="n">
        <v>-247578.96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27737623.3500001</v>
      </c>
      <c r="C20" s="18"/>
      <c r="D20" s="18" t="n">
        <v>27737623.3500001</v>
      </c>
      <c r="E20" s="18" t="n">
        <v>0</v>
      </c>
      <c r="F20" s="18" t="n">
        <v>27588814</v>
      </c>
      <c r="G20" s="18" t="n">
        <v>27588814</v>
      </c>
      <c r="H20" s="18" t="n">
        <v>0</v>
      </c>
      <c r="I20" s="18"/>
      <c r="J20" s="18" t="n">
        <v>5410400</v>
      </c>
      <c r="K20" s="18"/>
      <c r="L20" s="18" t="n">
        <v>5559209.35000012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458149.941421209</v>
      </c>
      <c r="C21" s="18"/>
      <c r="D21" s="18" t="n">
        <v>458149.941421209</v>
      </c>
      <c r="E21" s="18" t="n">
        <v>0</v>
      </c>
      <c r="F21" s="18" t="n">
        <v>458150</v>
      </c>
      <c r="G21" s="18"/>
      <c r="H21" s="18" t="n">
        <v>458150</v>
      </c>
      <c r="I21" s="18"/>
      <c r="J21" s="18"/>
      <c r="K21" s="18"/>
      <c r="L21" s="18" t="n">
        <v>-0.0585787907475606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99845.48</v>
      </c>
      <c r="C23" s="18"/>
      <c r="D23" s="18" t="n">
        <v>99845.48</v>
      </c>
      <c r="E23" s="18" t="n">
        <v>0</v>
      </c>
      <c r="F23" s="18" t="n">
        <v>79000</v>
      </c>
      <c r="G23" s="18"/>
      <c r="H23" s="18" t="n">
        <v>79000</v>
      </c>
      <c r="I23" s="18"/>
      <c r="J23" s="18"/>
      <c r="K23" s="18"/>
      <c r="L23" s="18" t="n">
        <v>20845.48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153298.93</v>
      </c>
      <c r="C24" s="18"/>
      <c r="D24" s="18" t="n">
        <v>153298.93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6298.92999999999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6160379.37999999</v>
      </c>
      <c r="C25" s="18"/>
      <c r="D25" s="18" t="n">
        <v>6160379.37999999</v>
      </c>
      <c r="E25" s="18" t="n">
        <v>0</v>
      </c>
      <c r="F25" s="18" t="n">
        <v>5545701</v>
      </c>
      <c r="G25" s="18" t="n">
        <v>5545701</v>
      </c>
      <c r="H25" s="18" t="n">
        <v>0</v>
      </c>
      <c r="I25" s="18"/>
      <c r="J25" s="18" t="n">
        <v>-346028</v>
      </c>
      <c r="K25" s="18"/>
      <c r="L25" s="18" t="n">
        <v>268650.379999993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122399.23</v>
      </c>
      <c r="C26" s="18"/>
      <c r="D26" s="18" t="n">
        <v>122399.23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35999.2300000005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96596607.7125628</v>
      </c>
      <c r="C28" s="27" t="n">
        <v>12424705</v>
      </c>
      <c r="D28" s="27" t="n">
        <v>84171902.7125628</v>
      </c>
      <c r="E28" s="27" t="n">
        <v>-29392755</v>
      </c>
      <c r="F28" s="27" t="n">
        <v>62862235.12</v>
      </c>
      <c r="G28" s="27" t="n">
        <v>46858322.6</v>
      </c>
      <c r="H28" s="27" t="n">
        <v>16003912.52</v>
      </c>
      <c r="I28" s="27"/>
      <c r="J28" s="27" t="n">
        <v>6212886.6</v>
      </c>
      <c r="K28" s="27"/>
      <c r="L28" s="27" t="n">
        <v>10554504.1925627</v>
      </c>
      <c r="M28" s="28"/>
      <c r="N28" s="29" t="n">
        <v>133490.4</v>
      </c>
      <c r="O28" s="29" t="n">
        <v>322220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96596607.7125628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10554504.1925628</v>
      </c>
      <c r="M33" s="23"/>
    </row>
    <row r="34" customFormat="false" ht="12.75" hidden="false" customHeight="false" outlineLevel="0" collapsed="false">
      <c r="A34" s="23"/>
      <c r="C34" s="55" t="s">
        <v>37</v>
      </c>
      <c r="D34" s="55"/>
      <c r="K34" s="23"/>
      <c r="L34" s="0"/>
    </row>
    <row r="35" customFormat="false" ht="12.75" hidden="false" customHeight="false" outlineLevel="0" collapsed="false">
      <c r="A35" s="48" t="s">
        <v>38</v>
      </c>
      <c r="B35" s="55" t="s">
        <v>39</v>
      </c>
      <c r="C35" s="55" t="s">
        <v>13</v>
      </c>
      <c r="D35" s="56" t="s">
        <v>8</v>
      </c>
      <c r="E35" s="56" t="s">
        <v>40</v>
      </c>
      <c r="F35" s="56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5545701</v>
      </c>
      <c r="E36" s="1" t="n">
        <v>5545701</v>
      </c>
      <c r="F36" s="2" t="n">
        <v>44454299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27588814</v>
      </c>
      <c r="E37" s="1" t="n">
        <v>27588814</v>
      </c>
      <c r="F37" s="2" t="n">
        <v>47411186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11860565</v>
      </c>
      <c r="D38" s="1" t="n">
        <v>13139435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7" t="n">
        <v>20000000</v>
      </c>
      <c r="C39" s="57" t="n">
        <v>564140</v>
      </c>
      <c r="D39" s="57" t="n">
        <v>584372.6</v>
      </c>
      <c r="E39" s="1" t="n">
        <v>1148512.6</v>
      </c>
      <c r="F39" s="2" t="n">
        <v>18851487.4</v>
      </c>
      <c r="K39" s="23"/>
      <c r="L39" s="0"/>
    </row>
    <row r="40" customFormat="false" ht="13.5" hidden="false" customHeight="false" outlineLevel="0" collapsed="false">
      <c r="A40" s="23"/>
      <c r="B40" s="58" t="n">
        <v>170000000</v>
      </c>
      <c r="C40" s="58" t="n">
        <v>12424705</v>
      </c>
      <c r="D40" s="58" t="n">
        <v>46858322.6</v>
      </c>
      <c r="E40" s="58" t="n">
        <v>59283027.6</v>
      </c>
      <c r="F40" s="58" t="n">
        <v>110716972.4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59" t="s">
        <v>52</v>
      </c>
      <c r="B42" s="60"/>
      <c r="C42" s="60"/>
      <c r="D42" s="60"/>
      <c r="E42" s="60"/>
      <c r="F42" s="61"/>
      <c r="G42" s="61"/>
      <c r="H42" s="62"/>
      <c r="I42" s="61"/>
      <c r="J42" s="61"/>
      <c r="K42" s="0"/>
      <c r="L42" s="0"/>
    </row>
    <row r="43" customFormat="false" ht="12.75" hidden="false" customHeight="false" outlineLevel="0" collapsed="false">
      <c r="A43" s="63" t="s">
        <v>8</v>
      </c>
      <c r="B43" s="64"/>
      <c r="C43" s="64"/>
      <c r="D43" s="64"/>
      <c r="E43" s="64"/>
      <c r="F43" s="67" t="n">
        <v>13139435</v>
      </c>
      <c r="G43" s="61"/>
      <c r="H43" s="59"/>
      <c r="I43" s="61"/>
      <c r="J43" s="61"/>
      <c r="K43" s="66"/>
      <c r="L43" s="0"/>
    </row>
    <row r="44" customFormat="false" ht="12.75" hidden="false" customHeight="false" outlineLevel="0" collapsed="false">
      <c r="A44" s="63" t="s">
        <v>53</v>
      </c>
      <c r="B44" s="64"/>
      <c r="C44" s="64"/>
      <c r="D44" s="64"/>
      <c r="E44" s="64"/>
      <c r="F44" s="67" t="n">
        <v>0</v>
      </c>
      <c r="G44" s="61"/>
      <c r="H44" s="62"/>
      <c r="I44" s="61"/>
      <c r="J44" s="61"/>
      <c r="K44" s="0"/>
      <c r="L44" s="0"/>
    </row>
    <row r="45" customFormat="false" ht="12.75" hidden="false" customHeight="false" outlineLevel="0" collapsed="false">
      <c r="A45" s="63" t="s">
        <v>54</v>
      </c>
      <c r="B45" s="64"/>
      <c r="C45" s="64"/>
      <c r="D45" s="64"/>
      <c r="E45" s="64"/>
      <c r="F45" s="79" t="n">
        <v>13139435</v>
      </c>
      <c r="G45" s="61"/>
      <c r="H45" s="62"/>
      <c r="I45" s="61"/>
      <c r="J45" s="61"/>
      <c r="K45" s="0"/>
      <c r="L45" s="0"/>
    </row>
    <row r="46" customFormat="false" ht="12.75" hidden="false" customHeight="false" outlineLevel="0" collapsed="false">
      <c r="A46" s="63"/>
      <c r="B46" s="64"/>
      <c r="C46" s="64"/>
      <c r="D46" s="64"/>
      <c r="E46" s="64"/>
      <c r="F46" s="67"/>
      <c r="G46" s="61"/>
      <c r="H46" s="62"/>
      <c r="I46" s="61"/>
      <c r="J46" s="61"/>
      <c r="K46" s="0"/>
      <c r="L46" s="0"/>
    </row>
    <row r="47" customFormat="false" ht="12.75" hidden="false" customHeight="false" outlineLevel="0" collapsed="false">
      <c r="A47" s="69" t="s">
        <v>55</v>
      </c>
      <c r="B47" s="70"/>
      <c r="C47" s="70"/>
      <c r="D47" s="70"/>
      <c r="E47" s="70"/>
      <c r="F47" s="61"/>
      <c r="G47" s="61"/>
      <c r="H47" s="62"/>
      <c r="I47" s="61"/>
      <c r="J47" s="61"/>
      <c r="K47" s="0"/>
      <c r="L47" s="0"/>
    </row>
    <row r="48" customFormat="false" ht="12.75" hidden="false" customHeight="false" outlineLevel="0" collapsed="false">
      <c r="A48" s="63" t="s">
        <v>56</v>
      </c>
      <c r="B48" s="64"/>
      <c r="C48" s="64"/>
      <c r="D48" s="64"/>
      <c r="E48" s="64"/>
      <c r="F48" s="67" t="n">
        <v>13139435</v>
      </c>
      <c r="G48" s="61"/>
      <c r="H48" s="62"/>
      <c r="I48" s="61"/>
      <c r="J48" s="61"/>
      <c r="K48" s="0"/>
      <c r="L48" s="0"/>
    </row>
    <row r="49" customFormat="false" ht="12.75" hidden="false" customHeight="false" outlineLevel="0" collapsed="false">
      <c r="A49" s="63" t="s">
        <v>13</v>
      </c>
      <c r="B49" s="64"/>
      <c r="C49" s="64"/>
      <c r="D49" s="64"/>
      <c r="E49" s="64"/>
      <c r="F49" s="67" t="n">
        <v>20000000</v>
      </c>
      <c r="G49" s="61" t="s">
        <v>57</v>
      </c>
      <c r="H49" s="62"/>
      <c r="I49" s="61"/>
      <c r="J49" s="61"/>
      <c r="K49" s="0"/>
      <c r="L49" s="0"/>
    </row>
    <row r="50" customFormat="false" ht="12.75" hidden="false" customHeight="false" outlineLevel="0" collapsed="false">
      <c r="A50" s="63" t="s">
        <v>7</v>
      </c>
      <c r="B50" s="64"/>
      <c r="C50" s="64"/>
      <c r="D50" s="64"/>
      <c r="E50" s="64"/>
      <c r="F50" s="65" t="n">
        <v>29293755</v>
      </c>
      <c r="G50" s="61"/>
      <c r="H50" s="62"/>
      <c r="I50" s="61"/>
      <c r="J50" s="61"/>
      <c r="K50" s="0"/>
      <c r="L50" s="0"/>
    </row>
    <row r="51" customFormat="false" ht="13.5" hidden="false" customHeight="false" outlineLevel="0" collapsed="false">
      <c r="A51" s="71" t="s">
        <v>58</v>
      </c>
      <c r="B51" s="72"/>
      <c r="C51" s="72"/>
      <c r="D51" s="72"/>
      <c r="E51" s="72"/>
      <c r="F51" s="73" t="n">
        <v>25000000</v>
      </c>
      <c r="G51" s="61" t="s">
        <v>59</v>
      </c>
      <c r="H51" s="74"/>
      <c r="I51" s="61"/>
      <c r="J51" s="61"/>
      <c r="K51" s="0"/>
      <c r="L51" s="0"/>
    </row>
    <row r="52" customFormat="false" ht="13.5" hidden="false" customHeight="false" outlineLevel="0" collapsed="false">
      <c r="A52" s="52"/>
      <c r="B52" s="53"/>
      <c r="C52" s="53"/>
      <c r="D52" s="53"/>
      <c r="E52" s="53"/>
      <c r="K52" s="0"/>
      <c r="L52" s="0"/>
    </row>
    <row r="53" customFormat="false" ht="12.75" hidden="false" customHeight="false" outlineLevel="0" collapsed="false">
      <c r="A53" s="75" t="s">
        <v>60</v>
      </c>
      <c r="B53" s="76"/>
      <c r="C53" s="76"/>
      <c r="D53" s="76"/>
      <c r="E53" s="76"/>
      <c r="F53" s="77"/>
      <c r="G53" s="77"/>
      <c r="H53" s="78"/>
      <c r="I53" s="77"/>
      <c r="J53" s="77"/>
      <c r="K53" s="0"/>
      <c r="L53" s="0"/>
    </row>
    <row r="54" customFormat="false" ht="12.75" hidden="false" customHeight="false" outlineLevel="0" collapsed="false">
      <c r="A54" s="52"/>
      <c r="B54" s="53"/>
      <c r="C54" s="53"/>
      <c r="D54" s="53"/>
      <c r="E54" s="53"/>
      <c r="K54" s="0"/>
      <c r="L54" s="0"/>
    </row>
    <row r="55" customFormat="false" ht="12.75" hidden="false" customHeight="false" outlineLevel="0" collapsed="false">
      <c r="A55" s="54" t="s">
        <v>43</v>
      </c>
      <c r="B55" s="53"/>
      <c r="C55" s="53"/>
      <c r="D55" s="53"/>
      <c r="E55" s="53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37201</v>
      </c>
      <c r="M2" s="5"/>
    </row>
    <row r="3" customFormat="false" ht="18" hidden="false" customHeight="false" outlineLevel="0" collapsed="false">
      <c r="A3" s="7" t="n">
        <v>37200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414371.026000025</v>
      </c>
      <c r="C8" s="18"/>
      <c r="D8" s="18" t="n">
        <v>414371.026000025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26071.0260000248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2739530.09435275</v>
      </c>
      <c r="C12" s="18"/>
      <c r="D12" s="18" t="n">
        <v>2739530.09435275</v>
      </c>
      <c r="E12" s="18" t="n">
        <v>0</v>
      </c>
      <c r="F12" s="18" t="n">
        <v>2511837.81</v>
      </c>
      <c r="G12" s="18"/>
      <c r="H12" s="18" t="n">
        <v>2511837.81</v>
      </c>
      <c r="I12" s="18"/>
      <c r="J12" s="18"/>
      <c r="K12" s="18"/>
      <c r="L12" s="18" t="n">
        <v>227692.284352746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932350.120000005</v>
      </c>
      <c r="C13" s="18"/>
      <c r="D13" s="18" t="n">
        <v>932350.120000005</v>
      </c>
      <c r="E13" s="18" t="n">
        <v>0</v>
      </c>
      <c r="F13" s="18" t="n">
        <v>1142964</v>
      </c>
      <c r="G13" s="18"/>
      <c r="H13" s="18" t="n">
        <v>1142964</v>
      </c>
      <c r="I13" s="18"/>
      <c r="J13" s="18"/>
      <c r="K13" s="18"/>
      <c r="L13" s="18" t="n">
        <v>-210613.879999995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47035408.1959998</v>
      </c>
      <c r="C14" s="20" t="n">
        <v>9936510</v>
      </c>
      <c r="D14" s="18" t="n">
        <v>37098898.1959998</v>
      </c>
      <c r="E14" s="18" t="n">
        <v>-34511776.6</v>
      </c>
      <c r="F14" s="18" t="n">
        <v>15063490</v>
      </c>
      <c r="G14" s="18" t="n">
        <v>15063490</v>
      </c>
      <c r="H14" s="18" t="n">
        <v>0</v>
      </c>
      <c r="I14" s="18"/>
      <c r="J14" s="18" t="n">
        <v>0</v>
      </c>
      <c r="K14" s="18"/>
      <c r="L14" s="18" t="n">
        <v>-2539858.40400021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15165996.005</v>
      </c>
      <c r="C15" s="21"/>
      <c r="D15" s="18" t="n">
        <v>15165996.005</v>
      </c>
      <c r="E15" s="21" t="n">
        <v>0</v>
      </c>
      <c r="F15" s="21" t="n">
        <v>10646516</v>
      </c>
      <c r="G15" s="21"/>
      <c r="H15" s="21" t="n">
        <v>10646516</v>
      </c>
      <c r="I15" s="21" t="n">
        <v>1</v>
      </c>
      <c r="J15" s="18" t="n">
        <v>-1148514.6</v>
      </c>
      <c r="K15" s="21"/>
      <c r="L15" s="18" t="n">
        <v>3370965.405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315448.308591</v>
      </c>
      <c r="C16" s="18"/>
      <c r="D16" s="18" t="n">
        <v>315448.308591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-59862.6914089997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358839.4</v>
      </c>
      <c r="O17" s="20" t="n">
        <v>417220</v>
      </c>
    </row>
    <row r="18" customFormat="false" ht="12.75" hidden="false" customHeight="false" outlineLevel="0" collapsed="false">
      <c r="A18" s="0" t="s">
        <v>24</v>
      </c>
      <c r="B18" s="18" t="n">
        <v>730137.54</v>
      </c>
      <c r="C18" s="18"/>
      <c r="D18" s="18" t="n">
        <v>730137.54</v>
      </c>
      <c r="E18" s="18" t="n">
        <v>0</v>
      </c>
      <c r="F18" s="18" t="n">
        <v>512020</v>
      </c>
      <c r="G18" s="18"/>
      <c r="H18" s="18" t="n">
        <v>512020</v>
      </c>
      <c r="I18" s="18"/>
      <c r="J18" s="18"/>
      <c r="K18" s="18"/>
      <c r="L18" s="18" t="n">
        <v>218117.54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32323387.72</v>
      </c>
      <c r="C20" s="18"/>
      <c r="D20" s="18" t="n">
        <v>32323387.72</v>
      </c>
      <c r="E20" s="18" t="n">
        <v>0</v>
      </c>
      <c r="F20" s="18" t="n">
        <v>25608872</v>
      </c>
      <c r="G20" s="18" t="n">
        <v>25608872</v>
      </c>
      <c r="H20" s="18" t="n">
        <v>0</v>
      </c>
      <c r="I20" s="18"/>
      <c r="J20" s="18" t="n">
        <v>-1979942</v>
      </c>
      <c r="K20" s="18"/>
      <c r="L20" s="18" t="n">
        <v>4734573.72000005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492799.741421209</v>
      </c>
      <c r="C21" s="18"/>
      <c r="D21" s="18" t="n">
        <v>492799.741421209</v>
      </c>
      <c r="E21" s="18" t="n">
        <v>0</v>
      </c>
      <c r="F21" s="18" t="n">
        <v>492800</v>
      </c>
      <c r="G21" s="18"/>
      <c r="H21" s="18" t="n">
        <v>492800</v>
      </c>
      <c r="I21" s="18"/>
      <c r="J21" s="18"/>
      <c r="K21" s="18"/>
      <c r="L21" s="18" t="n">
        <v>-0.258578790700994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64008.08</v>
      </c>
      <c r="C23" s="18"/>
      <c r="D23" s="18" t="n">
        <v>64008.08</v>
      </c>
      <c r="E23" s="18" t="n">
        <v>0</v>
      </c>
      <c r="F23" s="18" t="n">
        <v>70000</v>
      </c>
      <c r="G23" s="18"/>
      <c r="H23" s="18" t="n">
        <v>70000</v>
      </c>
      <c r="I23" s="18"/>
      <c r="J23" s="18"/>
      <c r="K23" s="18"/>
      <c r="L23" s="18" t="n">
        <v>-5991.91999999998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127421.93</v>
      </c>
      <c r="C24" s="18"/>
      <c r="D24" s="18" t="n">
        <v>127421.93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-19578.07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6129837.17999999</v>
      </c>
      <c r="C25" s="18"/>
      <c r="D25" s="18" t="n">
        <v>6129837.17999999</v>
      </c>
      <c r="E25" s="18" t="n">
        <v>0</v>
      </c>
      <c r="F25" s="18" t="n">
        <v>5570731</v>
      </c>
      <c r="G25" s="18" t="n">
        <v>5570731</v>
      </c>
      <c r="H25" s="18" t="n">
        <v>0</v>
      </c>
      <c r="I25" s="18"/>
      <c r="J25" s="18" t="n">
        <v>25030</v>
      </c>
      <c r="K25" s="18"/>
      <c r="L25" s="18" t="n">
        <v>584136.179999994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65399.2300000005</v>
      </c>
      <c r="C26" s="18"/>
      <c r="D26" s="18" t="n">
        <v>65399.2300000005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-21000.7699999996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106536095.719365</v>
      </c>
      <c r="C28" s="27" t="n">
        <v>9936510</v>
      </c>
      <c r="D28" s="27" t="n">
        <v>96599585.7193649</v>
      </c>
      <c r="E28" s="27" t="n">
        <v>-34511776.6</v>
      </c>
      <c r="F28" s="27" t="n">
        <v>62616241.81</v>
      </c>
      <c r="G28" s="27" t="n">
        <v>46243093</v>
      </c>
      <c r="H28" s="27" t="n">
        <v>16373148.81</v>
      </c>
      <c r="I28" s="27"/>
      <c r="J28" s="27" t="n">
        <v>-3103426.6</v>
      </c>
      <c r="K28" s="27"/>
      <c r="L28" s="27" t="n">
        <v>6304650.70936486</v>
      </c>
      <c r="M28" s="28"/>
      <c r="N28" s="29" t="n">
        <v>358839.4</v>
      </c>
      <c r="O28" s="29" t="n">
        <v>417220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106536095.719365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6304650.70936486</v>
      </c>
      <c r="M33" s="23"/>
    </row>
    <row r="34" customFormat="false" ht="12.75" hidden="false" customHeight="false" outlineLevel="0" collapsed="false">
      <c r="A34" s="23"/>
      <c r="C34" s="55" t="s">
        <v>37</v>
      </c>
      <c r="D34" s="55"/>
      <c r="K34" s="23"/>
      <c r="L34" s="0"/>
    </row>
    <row r="35" customFormat="false" ht="12.75" hidden="false" customHeight="false" outlineLevel="0" collapsed="false">
      <c r="A35" s="48" t="s">
        <v>38</v>
      </c>
      <c r="B35" s="55" t="s">
        <v>39</v>
      </c>
      <c r="C35" s="55" t="s">
        <v>13</v>
      </c>
      <c r="D35" s="56" t="s">
        <v>8</v>
      </c>
      <c r="E35" s="56" t="s">
        <v>40</v>
      </c>
      <c r="F35" s="56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5570731</v>
      </c>
      <c r="E36" s="1" t="n">
        <v>5570731</v>
      </c>
      <c r="F36" s="2" t="n">
        <v>44429269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25608872</v>
      </c>
      <c r="E37" s="1" t="n">
        <v>25608872</v>
      </c>
      <c r="F37" s="2" t="n">
        <v>49391128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9936510</v>
      </c>
      <c r="D38" s="1" t="n">
        <v>15063490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7" t="n">
        <v>20000000</v>
      </c>
      <c r="C39" s="57"/>
      <c r="D39" s="57"/>
      <c r="E39" s="57" t="n">
        <v>0</v>
      </c>
      <c r="F39" s="80" t="n">
        <v>20000000</v>
      </c>
      <c r="K39" s="23"/>
      <c r="L39" s="0"/>
    </row>
    <row r="40" customFormat="false" ht="13.5" hidden="false" customHeight="false" outlineLevel="0" collapsed="false">
      <c r="A40" s="23"/>
      <c r="B40" s="58" t="n">
        <v>170000000</v>
      </c>
      <c r="C40" s="58" t="n">
        <v>9936510</v>
      </c>
      <c r="D40" s="58" t="n">
        <v>46243093</v>
      </c>
      <c r="E40" s="58" t="n">
        <v>56179603</v>
      </c>
      <c r="F40" s="58" t="n">
        <v>113820397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59" t="s">
        <v>52</v>
      </c>
      <c r="B42" s="60"/>
      <c r="C42" s="60"/>
      <c r="D42" s="60"/>
      <c r="E42" s="60"/>
      <c r="F42" s="61"/>
      <c r="G42" s="61"/>
      <c r="H42" s="62"/>
      <c r="I42" s="61"/>
      <c r="J42" s="61"/>
      <c r="K42" s="0"/>
      <c r="L42" s="0"/>
    </row>
    <row r="43" customFormat="false" ht="12.75" hidden="false" customHeight="false" outlineLevel="0" collapsed="false">
      <c r="A43" s="63" t="s">
        <v>8</v>
      </c>
      <c r="B43" s="64"/>
      <c r="C43" s="64"/>
      <c r="D43" s="64"/>
      <c r="E43" s="64"/>
      <c r="F43" s="67" t="n">
        <v>15063490</v>
      </c>
      <c r="G43" s="61"/>
      <c r="H43" s="59"/>
      <c r="I43" s="61"/>
      <c r="J43" s="61"/>
      <c r="K43" s="66"/>
      <c r="L43" s="0"/>
    </row>
    <row r="44" customFormat="false" ht="12.75" hidden="false" customHeight="false" outlineLevel="0" collapsed="false">
      <c r="A44" s="63" t="s">
        <v>53</v>
      </c>
      <c r="B44" s="64"/>
      <c r="C44" s="64"/>
      <c r="D44" s="64"/>
      <c r="E44" s="64"/>
      <c r="F44" s="67" t="n">
        <v>0</v>
      </c>
      <c r="G44" s="61"/>
      <c r="H44" s="62"/>
      <c r="I44" s="61"/>
      <c r="J44" s="61"/>
      <c r="K44" s="0"/>
      <c r="L44" s="0"/>
    </row>
    <row r="45" customFormat="false" ht="12.75" hidden="false" customHeight="false" outlineLevel="0" collapsed="false">
      <c r="A45" s="63" t="s">
        <v>54</v>
      </c>
      <c r="B45" s="64"/>
      <c r="C45" s="64"/>
      <c r="D45" s="64"/>
      <c r="E45" s="64"/>
      <c r="F45" s="79" t="n">
        <v>15063490</v>
      </c>
      <c r="G45" s="61"/>
      <c r="H45" s="62"/>
      <c r="I45" s="61"/>
      <c r="J45" s="61"/>
      <c r="K45" s="0"/>
      <c r="L45" s="0"/>
    </row>
    <row r="46" customFormat="false" ht="12.75" hidden="false" customHeight="false" outlineLevel="0" collapsed="false">
      <c r="A46" s="63"/>
      <c r="B46" s="64"/>
      <c r="C46" s="64"/>
      <c r="D46" s="64"/>
      <c r="E46" s="64"/>
      <c r="F46" s="67"/>
      <c r="G46" s="61"/>
      <c r="H46" s="62"/>
      <c r="I46" s="61"/>
      <c r="J46" s="61"/>
      <c r="K46" s="0"/>
      <c r="L46" s="0"/>
    </row>
    <row r="47" customFormat="false" ht="12.75" hidden="false" customHeight="false" outlineLevel="0" collapsed="false">
      <c r="A47" s="69" t="s">
        <v>55</v>
      </c>
      <c r="B47" s="70"/>
      <c r="C47" s="70"/>
      <c r="D47" s="70"/>
      <c r="E47" s="70"/>
      <c r="F47" s="61"/>
      <c r="G47" s="61"/>
      <c r="H47" s="62"/>
      <c r="I47" s="61"/>
      <c r="J47" s="61"/>
      <c r="K47" s="0"/>
      <c r="L47" s="0"/>
    </row>
    <row r="48" customFormat="false" ht="12.75" hidden="false" customHeight="false" outlineLevel="0" collapsed="false">
      <c r="A48" s="63" t="s">
        <v>56</v>
      </c>
      <c r="B48" s="64"/>
      <c r="C48" s="64"/>
      <c r="D48" s="64"/>
      <c r="E48" s="64"/>
      <c r="F48" s="67" t="n">
        <v>15063490</v>
      </c>
      <c r="G48" s="61"/>
      <c r="H48" s="62"/>
      <c r="I48" s="61"/>
      <c r="J48" s="61"/>
      <c r="K48" s="0"/>
      <c r="L48" s="0"/>
    </row>
    <row r="49" customFormat="false" ht="12.75" hidden="false" customHeight="false" outlineLevel="0" collapsed="false">
      <c r="A49" s="63" t="s">
        <v>13</v>
      </c>
      <c r="B49" s="64"/>
      <c r="C49" s="64"/>
      <c r="D49" s="64"/>
      <c r="E49" s="64"/>
      <c r="F49" s="67" t="n">
        <v>18655272.5</v>
      </c>
      <c r="G49" s="61" t="s">
        <v>57</v>
      </c>
      <c r="H49" s="62"/>
      <c r="I49" s="61"/>
      <c r="J49" s="61"/>
      <c r="K49" s="0"/>
      <c r="L49" s="0"/>
    </row>
    <row r="50" customFormat="false" ht="12.75" hidden="false" customHeight="false" outlineLevel="0" collapsed="false">
      <c r="A50" s="63" t="s">
        <v>7</v>
      </c>
      <c r="B50" s="64"/>
      <c r="C50" s="64"/>
      <c r="D50" s="64"/>
      <c r="E50" s="64"/>
      <c r="F50" s="65" t="n">
        <v>34511776.6</v>
      </c>
      <c r="G50" s="61"/>
      <c r="H50" s="62"/>
      <c r="I50" s="61"/>
      <c r="J50" s="61"/>
      <c r="K50" s="0"/>
      <c r="L50" s="0"/>
    </row>
    <row r="51" customFormat="false" ht="13.5" hidden="false" customHeight="false" outlineLevel="0" collapsed="false">
      <c r="A51" s="71" t="s">
        <v>58</v>
      </c>
      <c r="B51" s="72"/>
      <c r="C51" s="72"/>
      <c r="D51" s="72"/>
      <c r="E51" s="72"/>
      <c r="F51" s="73" t="n">
        <v>25000000</v>
      </c>
      <c r="G51" s="61" t="s">
        <v>59</v>
      </c>
      <c r="H51" s="74"/>
      <c r="I51" s="61"/>
      <c r="J51" s="61"/>
      <c r="K51" s="0"/>
      <c r="L51" s="0"/>
    </row>
    <row r="52" customFormat="false" ht="13.5" hidden="false" customHeight="false" outlineLevel="0" collapsed="false">
      <c r="A52" s="52"/>
      <c r="B52" s="53"/>
      <c r="C52" s="53"/>
      <c r="D52" s="53"/>
      <c r="E52" s="53"/>
      <c r="K52" s="0"/>
      <c r="L52" s="0"/>
    </row>
    <row r="53" customFormat="false" ht="12.75" hidden="false" customHeight="false" outlineLevel="0" collapsed="false">
      <c r="A53" s="75" t="s">
        <v>60</v>
      </c>
      <c r="B53" s="76"/>
      <c r="C53" s="76"/>
      <c r="D53" s="76"/>
      <c r="E53" s="76"/>
      <c r="F53" s="77"/>
      <c r="G53" s="77"/>
      <c r="H53" s="78"/>
      <c r="I53" s="77"/>
      <c r="J53" s="77"/>
      <c r="K53" s="0"/>
      <c r="L53" s="0"/>
    </row>
    <row r="54" customFormat="false" ht="12.75" hidden="false" customHeight="false" outlineLevel="0" collapsed="false">
      <c r="A54" s="52"/>
      <c r="B54" s="53"/>
      <c r="C54" s="53"/>
      <c r="D54" s="53"/>
      <c r="E54" s="53"/>
      <c r="K54" s="0"/>
      <c r="L54" s="0"/>
    </row>
    <row r="55" customFormat="false" ht="12.75" hidden="false" customHeight="false" outlineLevel="0" collapsed="false">
      <c r="A55" s="54" t="s">
        <v>43</v>
      </c>
      <c r="B55" s="53"/>
      <c r="C55" s="53"/>
      <c r="D55" s="53"/>
      <c r="E55" s="53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37202</v>
      </c>
      <c r="M2" s="5"/>
    </row>
    <row r="3" customFormat="false" ht="18" hidden="false" customHeight="false" outlineLevel="0" collapsed="false">
      <c r="A3" s="7" t="n">
        <v>37201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401733.026000025</v>
      </c>
      <c r="C8" s="18"/>
      <c r="D8" s="18" t="n">
        <v>401733.026000025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13433.0260000248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-0.779999971389771</v>
      </c>
      <c r="C10" s="21"/>
      <c r="D10" s="18" t="n">
        <v>-0.779999971389771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-0.779999971389771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2914496.92354644</v>
      </c>
      <c r="C12" s="18"/>
      <c r="D12" s="18" t="n">
        <v>2914496.92354644</v>
      </c>
      <c r="E12" s="18" t="n">
        <v>0</v>
      </c>
      <c r="F12" s="18" t="n">
        <v>2556195.27</v>
      </c>
      <c r="G12" s="18"/>
      <c r="H12" s="18" t="n">
        <v>2556195.27</v>
      </c>
      <c r="I12" s="18"/>
      <c r="J12" s="18"/>
      <c r="K12" s="18"/>
      <c r="L12" s="18" t="n">
        <v>358301.653546442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1006198.76000001</v>
      </c>
      <c r="C13" s="18"/>
      <c r="D13" s="18" t="n">
        <v>1006198.76000001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-258265.239999995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53235570.3959998</v>
      </c>
      <c r="C14" s="18"/>
      <c r="D14" s="18" t="n">
        <v>53235570.3959998</v>
      </c>
      <c r="E14" s="18" t="n">
        <v>-34945905.2</v>
      </c>
      <c r="F14" s="18" t="n">
        <v>13036837</v>
      </c>
      <c r="G14" s="18"/>
      <c r="H14" s="18" t="n">
        <v>13036837</v>
      </c>
      <c r="I14" s="18"/>
      <c r="J14" s="18"/>
      <c r="K14" s="18"/>
      <c r="L14" s="18" t="n">
        <v>5252828.19599977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10674383.945</v>
      </c>
      <c r="C15" s="21"/>
      <c r="D15" s="18" t="n">
        <v>10674383.945</v>
      </c>
      <c r="E15" s="21" t="n">
        <v>0</v>
      </c>
      <c r="F15" s="21" t="n">
        <v>10894016</v>
      </c>
      <c r="G15" s="21" t="n">
        <v>219632</v>
      </c>
      <c r="H15" s="21" t="n">
        <v>10674384</v>
      </c>
      <c r="I15" s="21" t="n">
        <v>1</v>
      </c>
      <c r="J15" s="18" t="n">
        <v>219632.06</v>
      </c>
      <c r="K15" s="21"/>
      <c r="L15" s="18" t="n">
        <v>0.00499999470775947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167711.308591</v>
      </c>
      <c r="C16" s="18"/>
      <c r="D16" s="18" t="n">
        <v>167711.308591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-207599.691409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427279.4</v>
      </c>
      <c r="O17" s="20" t="n">
        <v>227220</v>
      </c>
    </row>
    <row r="18" customFormat="false" ht="12.75" hidden="false" customHeight="false" outlineLevel="0" collapsed="false">
      <c r="A18" s="0" t="s">
        <v>24</v>
      </c>
      <c r="B18" s="18" t="n">
        <v>543612.58</v>
      </c>
      <c r="C18" s="18"/>
      <c r="D18" s="18" t="n">
        <v>543612.58</v>
      </c>
      <c r="E18" s="18" t="n">
        <v>0</v>
      </c>
      <c r="F18" s="18" t="n">
        <v>704020</v>
      </c>
      <c r="G18" s="18"/>
      <c r="H18" s="18" t="n">
        <v>704020</v>
      </c>
      <c r="I18" s="18"/>
      <c r="J18" s="18"/>
      <c r="K18" s="18"/>
      <c r="L18" s="18" t="n">
        <v>-160407.42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40451767.0200001</v>
      </c>
      <c r="C20" s="18"/>
      <c r="D20" s="18" t="n">
        <v>40451767.0200001</v>
      </c>
      <c r="E20" s="18" t="n">
        <v>0</v>
      </c>
      <c r="F20" s="18" t="n">
        <v>30352815</v>
      </c>
      <c r="G20" s="18" t="n">
        <v>30352815</v>
      </c>
      <c r="H20" s="18" t="n">
        <v>0</v>
      </c>
      <c r="I20" s="18"/>
      <c r="J20" s="18" t="n">
        <v>4743943</v>
      </c>
      <c r="K20" s="18"/>
      <c r="L20" s="18" t="n">
        <v>14842895.0200001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-78261.1585787907</v>
      </c>
      <c r="C21" s="18"/>
      <c r="D21" s="18" t="n">
        <v>-78261.1585787907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-78261.1585787907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53786.68</v>
      </c>
      <c r="C23" s="18"/>
      <c r="D23" s="18" t="n">
        <v>53786.68</v>
      </c>
      <c r="E23" s="18" t="n">
        <v>0</v>
      </c>
      <c r="F23" s="18" t="n">
        <v>48000</v>
      </c>
      <c r="G23" s="18"/>
      <c r="H23" s="18" t="n">
        <v>48000</v>
      </c>
      <c r="I23" s="18"/>
      <c r="J23" s="18"/>
      <c r="K23" s="18"/>
      <c r="L23" s="18" t="n">
        <v>5786.67999999999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103001.93</v>
      </c>
      <c r="C24" s="18"/>
      <c r="D24" s="18" t="n">
        <v>103001.93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-43998.07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5798134.98</v>
      </c>
      <c r="C25" s="18"/>
      <c r="D25" s="18" t="n">
        <v>5798134.98</v>
      </c>
      <c r="E25" s="18" t="n">
        <v>0</v>
      </c>
      <c r="F25" s="18" t="n">
        <v>5506807</v>
      </c>
      <c r="G25" s="18" t="n">
        <v>5506807</v>
      </c>
      <c r="H25" s="18" t="n">
        <v>0</v>
      </c>
      <c r="I25" s="18"/>
      <c r="J25" s="18" t="n">
        <v>-63924</v>
      </c>
      <c r="K25" s="18"/>
      <c r="L25" s="18" t="n">
        <v>227403.979999995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97154.7100000005</v>
      </c>
      <c r="C26" s="18"/>
      <c r="D26" s="18" t="n">
        <v>97154.7100000005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10754.7100000005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115369290.648559</v>
      </c>
      <c r="C28" s="27" t="n">
        <v>0</v>
      </c>
      <c r="D28" s="27" t="n">
        <v>115369290.648559</v>
      </c>
      <c r="E28" s="27" t="n">
        <v>-34945905.2</v>
      </c>
      <c r="F28" s="27" t="n">
        <v>65360165.27</v>
      </c>
      <c r="G28" s="27" t="n">
        <v>36079254</v>
      </c>
      <c r="H28" s="27" t="n">
        <v>29280911.27</v>
      </c>
      <c r="I28" s="27"/>
      <c r="J28" s="27" t="n">
        <v>4899651.06</v>
      </c>
      <c r="K28" s="27"/>
      <c r="L28" s="27" t="n">
        <v>19962871.2385586</v>
      </c>
      <c r="M28" s="28"/>
      <c r="N28" s="29" t="n">
        <v>427279.4</v>
      </c>
      <c r="O28" s="29" t="n">
        <v>227220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115369290.648559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19962871.2385586</v>
      </c>
      <c r="M33" s="23"/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5506807</v>
      </c>
      <c r="E36" s="18" t="n">
        <v>5506807</v>
      </c>
      <c r="F36" s="21" t="n">
        <v>44493193</v>
      </c>
      <c r="G36" s="21"/>
      <c r="H36" s="24"/>
      <c r="I36" s="21"/>
      <c r="J36" s="21"/>
      <c r="K36" s="21"/>
      <c r="L36" s="21"/>
      <c r="M36" s="23"/>
    </row>
    <row r="37" customFormat="false" ht="12.75" hidden="false" customHeight="false" outlineLevel="0" collapsed="false">
      <c r="A37" s="23" t="s">
        <v>49</v>
      </c>
      <c r="B37" s="18" t="n">
        <v>75000000</v>
      </c>
      <c r="C37" s="18" t="n">
        <v>0</v>
      </c>
      <c r="D37" s="18" t="n">
        <v>30352815</v>
      </c>
      <c r="E37" s="18" t="n">
        <v>30352815</v>
      </c>
      <c r="F37" s="21" t="n">
        <v>44647185</v>
      </c>
      <c r="G37" s="21"/>
      <c r="H37" s="24"/>
      <c r="I37" s="21"/>
      <c r="J37" s="21"/>
      <c r="K37" s="21"/>
      <c r="L37" s="21"/>
      <c r="M37" s="23"/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219632</v>
      </c>
      <c r="E38" s="81" t="n">
        <v>219632</v>
      </c>
      <c r="F38" s="82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145000000</v>
      </c>
      <c r="C39" s="50" t="n">
        <v>0</v>
      </c>
      <c r="D39" s="50" t="n">
        <v>36079254</v>
      </c>
      <c r="E39" s="50" t="n">
        <v>36079254</v>
      </c>
      <c r="F39" s="51" t="n">
        <v>108920746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37203</v>
      </c>
      <c r="M2" s="5"/>
    </row>
    <row r="3" customFormat="false" ht="18" hidden="false" customHeight="false" outlineLevel="0" collapsed="false">
      <c r="A3" s="7" t="n">
        <v>37202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368421.026000025</v>
      </c>
      <c r="C8" s="18"/>
      <c r="D8" s="18" t="n">
        <v>368421.026000025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-52878.9739999753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2740328.78936518</v>
      </c>
      <c r="C12" s="18"/>
      <c r="D12" s="18" t="n">
        <v>2740328.78936518</v>
      </c>
      <c r="E12" s="18" t="n">
        <v>0</v>
      </c>
      <c r="F12" s="18" t="n">
        <v>2634927.2</v>
      </c>
      <c r="G12" s="18"/>
      <c r="H12" s="18" t="n">
        <v>2634927.2</v>
      </c>
      <c r="I12" s="18"/>
      <c r="J12" s="18"/>
      <c r="K12" s="18"/>
      <c r="L12" s="18" t="n">
        <v>105401.589365183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754661.380000006</v>
      </c>
      <c r="C13" s="18"/>
      <c r="D13" s="18" t="n">
        <v>754661.380000006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-509802.619999994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47526365.0459998</v>
      </c>
      <c r="C14" s="18"/>
      <c r="D14" s="18" t="n">
        <v>47526365.0459998</v>
      </c>
      <c r="E14" s="18" t="n">
        <v>-34940777.6</v>
      </c>
      <c r="F14" s="18" t="n">
        <v>15831923</v>
      </c>
      <c r="G14" s="18"/>
      <c r="H14" s="18" t="n">
        <v>15831923</v>
      </c>
      <c r="I14" s="18"/>
      <c r="J14" s="18"/>
      <c r="K14" s="18"/>
      <c r="L14" s="18" t="n">
        <v>0.445999786257744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11003943.065</v>
      </c>
      <c r="C15" s="21"/>
      <c r="D15" s="18" t="n">
        <v>11003943.065</v>
      </c>
      <c r="E15" s="21" t="n">
        <v>0</v>
      </c>
      <c r="F15" s="21" t="n">
        <v>11059016</v>
      </c>
      <c r="G15" s="21" t="n">
        <v>219632</v>
      </c>
      <c r="H15" s="21" t="n">
        <v>10839384</v>
      </c>
      <c r="I15" s="21" t="n">
        <v>1</v>
      </c>
      <c r="J15" s="18" t="n">
        <v>55072.94</v>
      </c>
      <c r="K15" s="21"/>
      <c r="L15" s="18" t="n">
        <v>0.00499999389285222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270136.308591</v>
      </c>
      <c r="C16" s="18"/>
      <c r="D16" s="18" t="n">
        <v>270136.308591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-105174.691409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253341.9</v>
      </c>
      <c r="O17" s="20" t="n">
        <v>179720</v>
      </c>
    </row>
    <row r="18" customFormat="false" ht="12.75" hidden="false" customHeight="false" outlineLevel="0" collapsed="false">
      <c r="A18" s="0" t="s">
        <v>24</v>
      </c>
      <c r="B18" s="18" t="n">
        <v>802688.02</v>
      </c>
      <c r="C18" s="18"/>
      <c r="D18" s="18" t="n">
        <v>802688.02</v>
      </c>
      <c r="E18" s="18" t="n">
        <v>0</v>
      </c>
      <c r="F18" s="18" t="n">
        <v>641520</v>
      </c>
      <c r="G18" s="18"/>
      <c r="H18" s="18" t="n">
        <v>641520</v>
      </c>
      <c r="I18" s="18"/>
      <c r="J18" s="18"/>
      <c r="K18" s="18"/>
      <c r="L18" s="18" t="n">
        <v>161168.02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38152577.1200002</v>
      </c>
      <c r="C20" s="18"/>
      <c r="D20" s="18" t="n">
        <v>38152577.1200002</v>
      </c>
      <c r="E20" s="18" t="n">
        <v>0</v>
      </c>
      <c r="F20" s="18" t="n">
        <v>25328862</v>
      </c>
      <c r="G20" s="18"/>
      <c r="H20" s="18" t="n">
        <v>25328862</v>
      </c>
      <c r="I20" s="18"/>
      <c r="J20" s="18"/>
      <c r="K20" s="18"/>
      <c r="L20" s="18" t="n">
        <v>-29999999.8799999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56531.56</v>
      </c>
      <c r="C23" s="18"/>
      <c r="D23" s="18" t="n">
        <v>56531.56</v>
      </c>
      <c r="E23" s="18" t="n">
        <v>0</v>
      </c>
      <c r="F23" s="18" t="n">
        <v>30400</v>
      </c>
      <c r="G23" s="18"/>
      <c r="H23" s="18" t="n">
        <v>30400</v>
      </c>
      <c r="I23" s="18"/>
      <c r="J23" s="18"/>
      <c r="K23" s="18"/>
      <c r="L23" s="18" t="n">
        <v>26131.56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149809.83</v>
      </c>
      <c r="C24" s="18"/>
      <c r="D24" s="18" t="n">
        <v>149809.83</v>
      </c>
      <c r="E24" s="18" t="n">
        <v>0</v>
      </c>
      <c r="F24" s="18" t="n">
        <v>125000</v>
      </c>
      <c r="G24" s="18"/>
      <c r="H24" s="18" t="n">
        <v>125000</v>
      </c>
      <c r="I24" s="18"/>
      <c r="J24" s="18"/>
      <c r="K24" s="18"/>
      <c r="L24" s="18" t="n">
        <v>24809.83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5091174.37999999</v>
      </c>
      <c r="C25" s="18"/>
      <c r="D25" s="18" t="n">
        <v>5091174.37999999</v>
      </c>
      <c r="E25" s="18" t="n">
        <v>0</v>
      </c>
      <c r="F25" s="18" t="n">
        <v>5490248</v>
      </c>
      <c r="G25" s="18" t="n">
        <v>5490248</v>
      </c>
      <c r="H25" s="18" t="n">
        <v>0</v>
      </c>
      <c r="I25" s="18"/>
      <c r="J25" s="18" t="n">
        <v>-16559</v>
      </c>
      <c r="K25" s="18"/>
      <c r="L25" s="18" t="n">
        <v>-415632.620000007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-48256.2899999995</v>
      </c>
      <c r="C26" s="18"/>
      <c r="D26" s="18" t="n">
        <v>-48256.2899999995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-134656.29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106868381.094377</v>
      </c>
      <c r="C28" s="27" t="n">
        <v>0</v>
      </c>
      <c r="D28" s="27" t="n">
        <v>106868381.094377</v>
      </c>
      <c r="E28" s="27" t="n">
        <v>-34940777.6</v>
      </c>
      <c r="F28" s="27" t="n">
        <v>63289371.2</v>
      </c>
      <c r="G28" s="27" t="n">
        <v>5709880</v>
      </c>
      <c r="H28" s="27" t="n">
        <v>57579491.2</v>
      </c>
      <c r="I28" s="27"/>
      <c r="J28" s="27" t="n">
        <v>38513.94</v>
      </c>
      <c r="K28" s="27"/>
      <c r="L28" s="27" t="n">
        <v>-30900632.7656226</v>
      </c>
      <c r="M28" s="28"/>
      <c r="N28" s="29" t="n">
        <v>253341.9</v>
      </c>
      <c r="O28" s="29" t="n">
        <v>179720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106868381.094377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8676746.23437739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 t="n">
        <v>-30000000</v>
      </c>
      <c r="O34" s="0" t="s">
        <v>61</v>
      </c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 t="n">
        <v>-12823715</v>
      </c>
      <c r="O35" s="0" t="s">
        <v>62</v>
      </c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5490248</v>
      </c>
      <c r="E36" s="18" t="n">
        <v>5490248</v>
      </c>
      <c r="F36" s="21" t="n">
        <v>44509752</v>
      </c>
      <c r="G36" s="21"/>
      <c r="H36" s="24"/>
      <c r="I36" s="21"/>
      <c r="J36" s="21"/>
      <c r="K36" s="21"/>
      <c r="L36" s="21"/>
      <c r="M36" s="23"/>
      <c r="N36" s="21" t="n">
        <v>3246336</v>
      </c>
      <c r="O36" s="0" t="s">
        <v>63</v>
      </c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/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219632</v>
      </c>
      <c r="E38" s="81" t="n">
        <v>219632</v>
      </c>
      <c r="F38" s="82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1" t="n">
        <f aca="false">SUM(B36:B38)</f>
        <v>70000000</v>
      </c>
      <c r="C39" s="51" t="n">
        <f aca="false">SUM(C36:C38)</f>
        <v>0</v>
      </c>
      <c r="D39" s="51" t="n">
        <f aca="false">SUM(D36:D38)</f>
        <v>5709880</v>
      </c>
      <c r="E39" s="51" t="n">
        <f aca="false">SUM(E36:E38)</f>
        <v>5709880</v>
      </c>
      <c r="F39" s="51" t="n">
        <f aca="false">SUM(F36:F38)</f>
        <v>64290120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37204</v>
      </c>
      <c r="M2" s="5"/>
    </row>
    <row r="3" customFormat="false" ht="18" hidden="false" customHeight="false" outlineLevel="0" collapsed="false">
      <c r="A3" s="7" t="n">
        <v>37203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308836.026000025</v>
      </c>
      <c r="C8" s="18"/>
      <c r="D8" s="18" t="n">
        <v>308836.026000025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-112463.973999975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1973158.58601217</v>
      </c>
      <c r="C12" s="18"/>
      <c r="D12" s="18" t="n">
        <v>1973158.58601217</v>
      </c>
      <c r="E12" s="18" t="n">
        <v>0</v>
      </c>
      <c r="F12" s="18" t="n">
        <v>2669834.29</v>
      </c>
      <c r="G12" s="18"/>
      <c r="H12" s="18" t="n">
        <v>2669834.29</v>
      </c>
      <c r="I12" s="18"/>
      <c r="J12" s="18"/>
      <c r="K12" s="18"/>
      <c r="L12" s="18" t="n">
        <v>-696675.703987835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1727786.01000001</v>
      </c>
      <c r="C13" s="18"/>
      <c r="D13" s="18" t="n">
        <v>1727786.01000001</v>
      </c>
      <c r="E13" s="18" t="n">
        <v>0</v>
      </c>
      <c r="F13" s="18" t="n">
        <v>1061883</v>
      </c>
      <c r="G13" s="18"/>
      <c r="H13" s="18" t="n">
        <v>1061883</v>
      </c>
      <c r="I13" s="18"/>
      <c r="J13" s="18"/>
      <c r="K13" s="18"/>
      <c r="L13" s="18" t="n">
        <v>665903.010000005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50195010.9959998</v>
      </c>
      <c r="C14" s="18"/>
      <c r="D14" s="18" t="n">
        <v>50195010.9959998</v>
      </c>
      <c r="E14" s="18" t="n">
        <v>-26946280</v>
      </c>
      <c r="F14" s="18" t="n">
        <v>10060545</v>
      </c>
      <c r="G14" s="18"/>
      <c r="H14" s="18" t="n">
        <v>10060545</v>
      </c>
      <c r="I14" s="18"/>
      <c r="J14" s="18"/>
      <c r="K14" s="18"/>
      <c r="L14" s="18" t="n">
        <v>13188185.9959998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9673253.00499999</v>
      </c>
      <c r="C15" s="21" t="n">
        <v>1330690</v>
      </c>
      <c r="D15" s="18" t="n">
        <v>8342563.00499999</v>
      </c>
      <c r="E15" s="21" t="n">
        <v>0</v>
      </c>
      <c r="F15" s="21" t="n">
        <v>11070016</v>
      </c>
      <c r="G15" s="21" t="n">
        <v>285705</v>
      </c>
      <c r="H15" s="21" t="n">
        <v>10784311</v>
      </c>
      <c r="I15" s="21" t="n">
        <v>1</v>
      </c>
      <c r="J15" s="18" t="n">
        <v>1396763</v>
      </c>
      <c r="K15" s="21"/>
      <c r="L15" s="18" t="n">
        <v>0.00499999336898327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555123.808591</v>
      </c>
      <c r="C16" s="18"/>
      <c r="D16" s="18" t="n">
        <v>555123.808591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179812.808591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160544.9</v>
      </c>
      <c r="O17" s="20" t="n">
        <v>163770</v>
      </c>
    </row>
    <row r="18" customFormat="false" ht="12.75" hidden="false" customHeight="false" outlineLevel="0" collapsed="false">
      <c r="A18" s="0" t="s">
        <v>24</v>
      </c>
      <c r="B18" s="18" t="n">
        <v>367026.58</v>
      </c>
      <c r="C18" s="18"/>
      <c r="D18" s="18" t="n">
        <v>367026.58</v>
      </c>
      <c r="E18" s="18" t="n">
        <v>0</v>
      </c>
      <c r="F18" s="18" t="n">
        <v>676520</v>
      </c>
      <c r="G18" s="18"/>
      <c r="H18" s="18" t="n">
        <v>676520</v>
      </c>
      <c r="I18" s="18"/>
      <c r="J18" s="18"/>
      <c r="K18" s="18"/>
      <c r="L18" s="18" t="n">
        <v>-309493.42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34237866.3200001</v>
      </c>
      <c r="C20" s="18"/>
      <c r="D20" s="18" t="n">
        <v>34237866.3200001</v>
      </c>
      <c r="E20" s="18" t="n">
        <v>0</v>
      </c>
      <c r="F20" s="18" t="n">
        <v>29120356</v>
      </c>
      <c r="G20" s="18"/>
      <c r="H20" s="18" t="n">
        <v>29120356</v>
      </c>
      <c r="I20" s="18"/>
      <c r="J20" s="18"/>
      <c r="K20" s="18"/>
      <c r="L20" s="18" t="n">
        <v>5117510.32000005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37279.28</v>
      </c>
      <c r="C23" s="18"/>
      <c r="D23" s="18" t="n">
        <v>37279.28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11279.28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166822.63</v>
      </c>
      <c r="C24" s="18"/>
      <c r="D24" s="18" t="n">
        <v>166822.63</v>
      </c>
      <c r="E24" s="18" t="n">
        <v>0</v>
      </c>
      <c r="F24" s="18" t="n">
        <v>81000</v>
      </c>
      <c r="G24" s="18"/>
      <c r="H24" s="18" t="n">
        <v>81000</v>
      </c>
      <c r="I24" s="18"/>
      <c r="J24" s="18"/>
      <c r="K24" s="18"/>
      <c r="L24" s="18" t="n">
        <v>85822.63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3291884.37999999</v>
      </c>
      <c r="C25" s="18"/>
      <c r="D25" s="18" t="n">
        <v>3291884.37999999</v>
      </c>
      <c r="E25" s="18" t="n">
        <v>0</v>
      </c>
      <c r="F25" s="18" t="n">
        <v>5352992</v>
      </c>
      <c r="G25" s="18" t="n">
        <v>5352992</v>
      </c>
      <c r="H25" s="18" t="n">
        <v>0</v>
      </c>
      <c r="I25" s="18"/>
      <c r="J25" s="18" t="n">
        <v>-137256</v>
      </c>
      <c r="K25" s="18"/>
      <c r="L25" s="18" t="n">
        <v>-2198363.62000001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-19101.2899999995</v>
      </c>
      <c r="C26" s="18"/>
      <c r="D26" s="18" t="n">
        <v>-19101.2899999995</v>
      </c>
      <c r="E26" s="18" t="n">
        <v>0</v>
      </c>
      <c r="F26" s="18" t="n">
        <v>1158900</v>
      </c>
      <c r="G26" s="18"/>
      <c r="H26" s="18" t="n">
        <v>1158900</v>
      </c>
      <c r="I26" s="18"/>
      <c r="J26" s="18"/>
      <c r="K26" s="18"/>
      <c r="L26" s="18" t="n">
        <v>-1178001.29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102514947.191024</v>
      </c>
      <c r="C28" s="27" t="n">
        <v>1330690</v>
      </c>
      <c r="D28" s="27" t="n">
        <v>101184257.191024</v>
      </c>
      <c r="E28" s="27" t="n">
        <v>-26946280</v>
      </c>
      <c r="F28" s="27" t="n">
        <v>62074657.29</v>
      </c>
      <c r="G28" s="27" t="n">
        <v>5638697</v>
      </c>
      <c r="H28" s="27" t="n">
        <v>56435960.29</v>
      </c>
      <c r="I28" s="27"/>
      <c r="J28" s="27" t="n">
        <v>1259507</v>
      </c>
      <c r="K28" s="27"/>
      <c r="L28" s="27" t="n">
        <v>14753516.9010243</v>
      </c>
      <c r="M28" s="28"/>
      <c r="N28" s="29" t="n">
        <v>160544.9</v>
      </c>
      <c r="O28" s="29" t="n">
        <v>163770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102514947.191024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14753516.9010242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5352992</v>
      </c>
      <c r="E36" s="18" t="n">
        <v>5352992</v>
      </c>
      <c r="F36" s="21" t="n">
        <v>44647008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14753516.9010242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1330690</v>
      </c>
      <c r="D38" s="81" t="n">
        <v>285705</v>
      </c>
      <c r="E38" s="81" t="n">
        <v>1616395</v>
      </c>
      <c r="F38" s="82" t="n">
        <v>18383605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1330690</v>
      </c>
      <c r="D39" s="50" t="n">
        <v>5638697</v>
      </c>
      <c r="E39" s="50" t="n">
        <v>6969387</v>
      </c>
      <c r="F39" s="51" t="n">
        <v>63030613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37208</v>
      </c>
      <c r="M2" s="5"/>
    </row>
    <row r="3" customFormat="false" ht="18" hidden="false" customHeight="false" outlineLevel="0" collapsed="false">
      <c r="A3" s="7" t="n">
        <v>37207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395586.026000025</v>
      </c>
      <c r="C8" s="18"/>
      <c r="D8" s="18" t="n">
        <v>395586.026000025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-25713.9739999753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5866.49</v>
      </c>
      <c r="C11" s="18"/>
      <c r="D11" s="18" t="n">
        <v>5866.49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5866.49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2213225.62899195</v>
      </c>
      <c r="C12" s="18"/>
      <c r="D12" s="18" t="n">
        <v>2213225.62899195</v>
      </c>
      <c r="E12" s="18" t="n">
        <v>0</v>
      </c>
      <c r="F12" s="18" t="n">
        <v>2500670</v>
      </c>
      <c r="G12" s="18"/>
      <c r="H12" s="18" t="n">
        <v>2500670</v>
      </c>
      <c r="I12" s="18"/>
      <c r="J12" s="18"/>
      <c r="K12" s="18"/>
      <c r="L12" s="18" t="n">
        <v>-287444.371008053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1156283.8</v>
      </c>
      <c r="C13" s="18"/>
      <c r="D13" s="18" t="n">
        <v>1156283.8</v>
      </c>
      <c r="E13" s="18" t="n">
        <v>0</v>
      </c>
      <c r="F13" s="18" t="n">
        <v>1005183</v>
      </c>
      <c r="G13" s="18"/>
      <c r="H13" s="18" t="n">
        <v>1005183</v>
      </c>
      <c r="I13" s="18"/>
      <c r="J13" s="18"/>
      <c r="K13" s="18"/>
      <c r="L13" s="18" t="n">
        <v>151100.800000004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43336520.7959998</v>
      </c>
      <c r="C14" s="18"/>
      <c r="D14" s="18" t="n">
        <v>43336520.7959998</v>
      </c>
      <c r="E14" s="18" t="n">
        <v>-32429330</v>
      </c>
      <c r="F14" s="18" t="n">
        <v>11587234</v>
      </c>
      <c r="G14" s="18"/>
      <c r="H14" s="18" t="n">
        <v>11587234</v>
      </c>
      <c r="I14" s="18"/>
      <c r="J14" s="18"/>
      <c r="K14" s="18"/>
      <c r="L14" s="18" t="n">
        <v>-680043.204000227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14319575.025</v>
      </c>
      <c r="C15" s="21"/>
      <c r="D15" s="18" t="n">
        <v>14319575.025</v>
      </c>
      <c r="E15" s="21" t="n">
        <v>0</v>
      </c>
      <c r="F15" s="21" t="n">
        <v>12331991</v>
      </c>
      <c r="G15" s="21"/>
      <c r="H15" s="21" t="n">
        <v>12331991</v>
      </c>
      <c r="I15" s="21" t="n">
        <v>1</v>
      </c>
      <c r="J15" s="18" t="n">
        <v>-1616395.06</v>
      </c>
      <c r="K15" s="21"/>
      <c r="L15" s="18" t="n">
        <v>371188.964999993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438786.318591</v>
      </c>
      <c r="C16" s="18"/>
      <c r="D16" s="18" t="n">
        <v>438786.318591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63475.3185910001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164945.5</v>
      </c>
      <c r="O17" s="20" t="n">
        <v>197970</v>
      </c>
    </row>
    <row r="18" customFormat="false" ht="12.75" hidden="false" customHeight="false" outlineLevel="0" collapsed="false">
      <c r="A18" s="0" t="s">
        <v>24</v>
      </c>
      <c r="B18" s="18" t="n">
        <v>647115.6</v>
      </c>
      <c r="C18" s="18"/>
      <c r="D18" s="18" t="n">
        <v>647115.6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-116404.4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39600791.3500001</v>
      </c>
      <c r="C20" s="18"/>
      <c r="D20" s="18" t="n">
        <v>39600791.3500001</v>
      </c>
      <c r="E20" s="18" t="n">
        <v>0</v>
      </c>
      <c r="F20" s="18" t="n">
        <v>26613765.4</v>
      </c>
      <c r="G20" s="18"/>
      <c r="H20" s="18" t="n">
        <v>26613765.4</v>
      </c>
      <c r="I20" s="18"/>
      <c r="J20" s="18"/>
      <c r="K20" s="18"/>
      <c r="L20" s="18" t="n">
        <v>12987025.9500001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32659.28</v>
      </c>
      <c r="C23" s="18"/>
      <c r="D23" s="18" t="n">
        <v>32659.28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6659.27999999997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67168.53</v>
      </c>
      <c r="C24" s="18"/>
      <c r="D24" s="18" t="n">
        <v>67168.53</v>
      </c>
      <c r="E24" s="18" t="n">
        <v>0</v>
      </c>
      <c r="F24" s="18" t="n">
        <v>59000</v>
      </c>
      <c r="G24" s="18"/>
      <c r="H24" s="18" t="n">
        <v>59000</v>
      </c>
      <c r="I24" s="18"/>
      <c r="J24" s="18"/>
      <c r="K24" s="18"/>
      <c r="L24" s="18" t="n">
        <v>8168.52999999998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5601640.37999999</v>
      </c>
      <c r="C25" s="18"/>
      <c r="D25" s="18" t="n">
        <v>5601640.37999999</v>
      </c>
      <c r="E25" s="18" t="n">
        <v>0</v>
      </c>
      <c r="F25" s="18" t="n">
        <v>5284224</v>
      </c>
      <c r="G25" s="18" t="n">
        <v>5284224</v>
      </c>
      <c r="H25" s="18" t="n">
        <v>0</v>
      </c>
      <c r="I25" s="18"/>
      <c r="J25" s="18" t="n">
        <v>-68768</v>
      </c>
      <c r="K25" s="18"/>
      <c r="L25" s="18" t="n">
        <v>248648.379999993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1327568.23</v>
      </c>
      <c r="C26" s="18"/>
      <c r="D26" s="18" t="n">
        <v>1327568.23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1241168.23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109142787.744004</v>
      </c>
      <c r="C28" s="27" t="n">
        <v>0</v>
      </c>
      <c r="D28" s="27" t="n">
        <v>109142787.744004</v>
      </c>
      <c r="E28" s="27" t="n">
        <v>-32429330</v>
      </c>
      <c r="F28" s="27" t="n">
        <v>61054598.4</v>
      </c>
      <c r="G28" s="27" t="n">
        <v>5284224</v>
      </c>
      <c r="H28" s="27" t="n">
        <v>55770374.4</v>
      </c>
      <c r="I28" s="27"/>
      <c r="J28" s="27" t="n">
        <v>-1685163.06</v>
      </c>
      <c r="K28" s="27"/>
      <c r="L28" s="27" t="n">
        <v>13973696.2840041</v>
      </c>
      <c r="M28" s="28"/>
      <c r="N28" s="29" t="n">
        <v>164945.5</v>
      </c>
      <c r="O28" s="29" t="n">
        <v>197970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109142787.744004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13973696.2840041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5284224</v>
      </c>
      <c r="E36" s="18" t="n">
        <v>5284224</v>
      </c>
      <c r="F36" s="21" t="n">
        <v>44715776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13973696.2840041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0</v>
      </c>
      <c r="E38" s="81" t="n">
        <v>0</v>
      </c>
      <c r="F38" s="82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0</v>
      </c>
      <c r="D39" s="50" t="n">
        <v>5284224</v>
      </c>
      <c r="E39" s="50" t="n">
        <v>5284224</v>
      </c>
      <c r="F39" s="51" t="n">
        <v>64715776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37209</v>
      </c>
      <c r="M2" s="5"/>
    </row>
    <row r="3" customFormat="false" ht="18" hidden="false" customHeight="false" outlineLevel="0" collapsed="false">
      <c r="A3" s="7" t="n">
        <v>37208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382407.026000025</v>
      </c>
      <c r="C8" s="18"/>
      <c r="D8" s="18" t="n">
        <v>382407.026000025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-38892.9739999753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2738952.16155693</v>
      </c>
      <c r="C12" s="18"/>
      <c r="D12" s="18" t="n">
        <v>2738952.16155693</v>
      </c>
      <c r="E12" s="18" t="n">
        <v>0</v>
      </c>
      <c r="F12" s="18" t="n">
        <v>2815209.76</v>
      </c>
      <c r="G12" s="18"/>
      <c r="H12" s="18" t="n">
        <v>2815209.76</v>
      </c>
      <c r="I12" s="18"/>
      <c r="J12" s="18"/>
      <c r="K12" s="18"/>
      <c r="L12" s="18" t="n">
        <v>-76257.5984430723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1224385.55</v>
      </c>
      <c r="C13" s="18"/>
      <c r="D13" s="18" t="n">
        <v>1224385.55</v>
      </c>
      <c r="E13" s="18" t="n">
        <v>0</v>
      </c>
      <c r="F13" s="18" t="n">
        <v>1169883</v>
      </c>
      <c r="G13" s="18"/>
      <c r="H13" s="18" t="n">
        <v>1169883</v>
      </c>
      <c r="I13" s="18"/>
      <c r="J13" s="18"/>
      <c r="K13" s="18"/>
      <c r="L13" s="18" t="n">
        <v>54502.5500000045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40367544.9959998</v>
      </c>
      <c r="C14" s="18"/>
      <c r="D14" s="18" t="n">
        <v>40367544.9959998</v>
      </c>
      <c r="E14" s="18" t="n">
        <v>-32064000</v>
      </c>
      <c r="F14" s="18" t="n">
        <v>10661789</v>
      </c>
      <c r="G14" s="18"/>
      <c r="H14" s="18" t="n">
        <v>10661789</v>
      </c>
      <c r="I14" s="18"/>
      <c r="J14" s="18"/>
      <c r="K14" s="18"/>
      <c r="L14" s="18" t="n">
        <v>-2358244.00400022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10453279.665</v>
      </c>
      <c r="C15" s="21" t="n">
        <v>1878709.64000001</v>
      </c>
      <c r="D15" s="18" t="n">
        <v>8574570.02499999</v>
      </c>
      <c r="E15" s="21" t="n">
        <v>0</v>
      </c>
      <c r="F15" s="21" t="n">
        <v>12539011</v>
      </c>
      <c r="G15" s="21" t="n">
        <v>207020</v>
      </c>
      <c r="H15" s="21" t="n">
        <v>12331991</v>
      </c>
      <c r="I15" s="21" t="n">
        <v>1</v>
      </c>
      <c r="J15" s="18" t="n">
        <v>2085731.34</v>
      </c>
      <c r="K15" s="21"/>
      <c r="L15" s="18" t="n">
        <v>0.00499999360181391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491161.318591</v>
      </c>
      <c r="C16" s="18"/>
      <c r="D16" s="18" t="n">
        <v>491161.318591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115850.318591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132034.5</v>
      </c>
      <c r="O17" s="20" t="n">
        <v>135120</v>
      </c>
    </row>
    <row r="18" customFormat="false" ht="12.75" hidden="false" customHeight="false" outlineLevel="0" collapsed="false">
      <c r="A18" s="0" t="s">
        <v>24</v>
      </c>
      <c r="B18" s="18" t="n">
        <v>555894.6</v>
      </c>
      <c r="C18" s="18"/>
      <c r="D18" s="18" t="n">
        <v>555894.6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-207625.4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20774800.2500001</v>
      </c>
      <c r="C20" s="18"/>
      <c r="D20" s="18" t="n">
        <v>20774800.2500001</v>
      </c>
      <c r="E20" s="18" t="n">
        <v>0</v>
      </c>
      <c r="F20" s="18" t="n">
        <v>28921074</v>
      </c>
      <c r="G20" s="18"/>
      <c r="H20" s="18" t="n">
        <v>28921074</v>
      </c>
      <c r="I20" s="18"/>
      <c r="J20" s="18"/>
      <c r="K20" s="18"/>
      <c r="L20" s="18" t="n">
        <v>-8146273.7499999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23799.28</v>
      </c>
      <c r="C23" s="18"/>
      <c r="D23" s="18" t="n">
        <v>23799.28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-2200.72000000003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57740.23</v>
      </c>
      <c r="C24" s="18"/>
      <c r="D24" s="18" t="n">
        <v>57740.23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12240.23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4717429.98</v>
      </c>
      <c r="C25" s="18"/>
      <c r="D25" s="18" t="n">
        <v>4717429.98</v>
      </c>
      <c r="E25" s="18" t="n">
        <v>0</v>
      </c>
      <c r="F25" s="18" t="n">
        <v>4958992</v>
      </c>
      <c r="G25" s="18" t="n">
        <v>4958992</v>
      </c>
      <c r="H25" s="18" t="n">
        <v>0</v>
      </c>
      <c r="I25" s="18"/>
      <c r="J25" s="18" t="n">
        <v>-325232</v>
      </c>
      <c r="K25" s="18"/>
      <c r="L25" s="18" t="n">
        <v>-566794.020000005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128970.23</v>
      </c>
      <c r="C26" s="18"/>
      <c r="D26" s="18" t="n">
        <v>128970.23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42570.2300000005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81916365.5765691</v>
      </c>
      <c r="C28" s="27" t="n">
        <v>1878709.64000001</v>
      </c>
      <c r="D28" s="27" t="n">
        <v>80037655.9365691</v>
      </c>
      <c r="E28" s="27" t="n">
        <v>-32064000</v>
      </c>
      <c r="F28" s="27" t="n">
        <v>62783989.76</v>
      </c>
      <c r="G28" s="27" t="n">
        <v>5166012</v>
      </c>
      <c r="H28" s="27" t="n">
        <v>57617977.76</v>
      </c>
      <c r="I28" s="27"/>
      <c r="J28" s="27" t="n">
        <v>1760499.34</v>
      </c>
      <c r="K28" s="27"/>
      <c r="L28" s="27" t="n">
        <v>-11171124.8434309</v>
      </c>
      <c r="M28" s="28"/>
      <c r="N28" s="29" t="n">
        <v>132034.5</v>
      </c>
      <c r="O28" s="29" t="n">
        <v>135120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81916365.5765691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-11171124.8434309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4958992</v>
      </c>
      <c r="E36" s="18" t="n">
        <v>4958992</v>
      </c>
      <c r="F36" s="21" t="n">
        <v>45041008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-11171124.8434309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1878709.64000001</v>
      </c>
      <c r="D38" s="81" t="n">
        <v>207020</v>
      </c>
      <c r="E38" s="81" t="n">
        <v>2085729.64000001</v>
      </c>
      <c r="F38" s="82" t="n">
        <v>17914270.36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1878709.64000001</v>
      </c>
      <c r="D39" s="50" t="n">
        <v>5166012</v>
      </c>
      <c r="E39" s="50" t="n">
        <v>7044721.64000001</v>
      </c>
      <c r="F39" s="51" t="n">
        <v>62955278.36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jlongor</cp:lastModifiedBy>
  <cp:lastPrinted>2001-11-28T17:28:00Z</cp:lastPrinted>
  <dcterms:modified xsi:type="dcterms:W3CDTF">2001-11-28T17:43:59Z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