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book.xml" ContentType="application/vnd.openxmlformats-officedocument.spreadsheetml.sheet.main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  <sheet name="1127" sheetId="18" state="visible" r:id="rId20"/>
    <sheet name="1128" sheetId="19" state="visible" r:id="rId21"/>
    <sheet name="1129" sheetId="20" state="visible" r:id="rId22"/>
    <sheet name="1130" sheetId="21" state="visible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6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brk posted receipt of 240,888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14</xdr:row>
                <xdr:rowOff>7</xdr:rowOff>
              </xdr:from>
              <xdr:to>
                <xdr:col>3</xdr:col>
                <xdr:colOff>41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bkr posted receipt of 416,138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41</xdr:colOff>
                <xdr:row>20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Wire not sent 11/28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23</xdr:row>
                <xdr:rowOff>7</xdr:rowOff>
              </xdr:from>
              <xdr:to>
                <xdr:col>3</xdr:col>
                <xdr:colOff>41</xdr:colOff>
                <xdr:row>27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1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67</xdr:colOff>
                <xdr:row>15</xdr:row>
                <xdr:rowOff>7</xdr:rowOff>
              </xdr:from>
              <xdr:to>
                <xdr:col>17</xdr:col>
                <xdr:colOff>34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11/28's Line did not transfer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23</xdr:row>
                <xdr:rowOff>7</xdr:rowOff>
              </xdr:from>
              <xdr:to>
                <xdr:col>12</xdr:col>
                <xdr:colOff>1</xdr:colOff>
                <xdr:row>27</xdr:row>
                <xdr:rowOff>16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<sst xmlns="http://schemas.openxmlformats.org/spreadsheetml/2006/main" count="1084" uniqueCount="73">
  <si>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</si>
  <si>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</si>
  <si>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</si>
  <si>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</si>
  <si>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</si>
  <si>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</si>
  <si>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</si>
  <si>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</si>
  <si>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</si>
  <si>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</si>
  <si>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</si>
  <si>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</si>
  <si>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</si>
  <si>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</si>
  <si>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</si>
  <si>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</si>
  <si>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</si>
  <si>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</si>
  <si>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</si>
  <si>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</si>
  <si>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</si>
  <si>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</si>
  <si>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</si>
  <si>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</si>
  <si>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</si>
  <si>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</si>
  <si>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</si>
  <si>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</si>
  <si>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</si>
  <si>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</si>
  <si>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</si>
  <si>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</si>
  <si>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</si>
  <si>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</si>
  <si>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</si>
  <si>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</si>
  <si>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</si>
  <si>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</si>
  <si>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</si>
  <si>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</si>
  <si>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</si>
  <si>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</si>
  <si>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</si>
  <si>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</si>
  <si>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CARR</t>
  </si>
  <si>
    <t xml:space="preserve">     </t>
  </si>
  <si>
    <t xml:space="preserve">EDF</t>
  </si>
  <si>
    <t xml:space="preserve">Paribas</t>
  </si>
  <si>
    <t xml:space="preserve">Total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</si>
  <si>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</si>
  <si>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</si>
  <si>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</si>
  <si>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</si>
  <si>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</si>
  <si>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</si>
  <si>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</si>
  <si>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</si>
  <si>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</si>
  <si>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</si>
  <si>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</si>
  <si>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</si>
  <si>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</si>
  <si>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</si>
  <si>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</si>
  <si>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</si>
  <si>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</si>
  <si>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</si>
  <si>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</si>
  <si>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</si>
  <si>
    <t xml:space="preserve">From Bkr Stmts</t>
  </si>
  <si>
    <t xml:space="preserve">0163</t>
  </si>
  <si>
    <t xml:space="preserve">0168</t>
  </si>
  <si>
    <t xml:space="preserve">Total Deposit (Hyperion)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</si>
</sst>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externalLink" Target="externalLinks/externalLink4.xml"/><Relationship Id="rId28" Type="http://schemas.openxmlformats.org/officeDocument/2006/relationships/externalLink" Target="externalLinks/externalLink5.xml"/><Relationship Id="rId29" Type="http://schemas.openxmlformats.org/officeDocument/2006/relationships/externalLink" Target="externalLinks/externalLink6.xml"/><Relationship Id="rId3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19.xml"/><Relationship Id="rId4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ABN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270622.726000024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299862.726000024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239390.866000025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239390.866000025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239390.866000025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130274.318591</v>
          </cell>
        </row>
        <row r="1097">
          <cell r="CG1097">
            <v>189130</v>
          </cell>
          <cell r="CH1097">
            <v>342764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-28800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400749.818591</v>
          </cell>
        </row>
        <row r="1139">
          <cell r="CG1139">
            <v>302717</v>
          </cell>
          <cell r="CH1139">
            <v>342764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-46150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JPM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886487.43</v>
          </cell>
        </row>
        <row r="1102">
          <cell r="BB1102" t="str">
            <v>OTE</v>
          </cell>
        </row>
        <row r="1103">
          <cell r="BB1103">
            <v>531875</v>
          </cell>
        </row>
        <row r="1139">
          <cell r="A1139">
            <v>37223</v>
          </cell>
        </row>
        <row r="1139">
          <cell r="BB1139">
            <v>1440894.18</v>
          </cell>
        </row>
        <row r="1144">
          <cell r="BB1144" t="str">
            <v>OTE</v>
          </cell>
        </row>
        <row r="1145">
          <cell r="BB1145">
            <v>643437.5</v>
          </cell>
        </row>
        <row r="1181">
          <cell r="A1181">
            <v>37224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Mann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159034541.03</v>
          </cell>
        </row>
        <row r="1102">
          <cell r="DB1102" t="str">
            <v>OTE</v>
          </cell>
        </row>
        <row r="1103">
          <cell r="DB1103">
            <v>-40672280</v>
          </cell>
        </row>
        <row r="1139">
          <cell r="A1139">
            <v>37223</v>
          </cell>
        </row>
        <row r="1139">
          <cell r="DB1139">
            <v>154384381.13</v>
          </cell>
        </row>
        <row r="1144">
          <cell r="DB1144" t="str">
            <v>OTE</v>
          </cell>
        </row>
        <row r="1145">
          <cell r="DB1145">
            <v>-22858160</v>
          </cell>
        </row>
        <row r="1181">
          <cell r="A1181">
            <v>37224</v>
          </cell>
        </row>
        <row r="1181">
          <cell r="DB1181">
            <v>161227110.08</v>
          </cell>
        </row>
        <row r="1186">
          <cell r="DB1186" t="str">
            <v>OTE</v>
          </cell>
        </row>
        <row r="1187">
          <cell r="DB1187">
            <v>-11842400</v>
          </cell>
        </row>
        <row r="1223">
          <cell r="A1223">
            <v>37225</v>
          </cell>
        </row>
        <row r="1223">
          <cell r="DB1223">
            <v>108735058.58</v>
          </cell>
        </row>
        <row r="1223">
          <cell r="DJ1223">
            <v>-7317910</v>
          </cell>
        </row>
        <row r="1228">
          <cell r="DB1228" t="str">
            <v>OTE</v>
          </cell>
        </row>
        <row r="1229">
          <cell r="DB1229">
            <v>-7513150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A1223">
            <v>37225</v>
          </cell>
        </row>
        <row r="1223">
          <cell r="EQ1223">
            <v>-1112541.48857879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Ref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27099.28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17565.48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Saul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60977.13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39516.18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39516.18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39516.18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39516.18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SB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4373202.62999999</v>
          </cell>
        </row>
        <row r="1102">
          <cell r="CP1102" t="str">
            <v>OTE</v>
          </cell>
        </row>
        <row r="1103">
          <cell r="CP1103">
            <v>2582105.4</v>
          </cell>
        </row>
        <row r="1139">
          <cell r="A1139">
            <v>37223</v>
          </cell>
        </row>
        <row r="1139">
          <cell r="CP1139">
            <v>4527883.42999999</v>
          </cell>
        </row>
        <row r="1144">
          <cell r="CP1144" t="str">
            <v>OTE</v>
          </cell>
        </row>
        <row r="1145">
          <cell r="CP1145">
            <v>2423782.2</v>
          </cell>
        </row>
        <row r="1181">
          <cell r="A1181">
            <v>37224</v>
          </cell>
        </row>
        <row r="1181">
          <cell r="CP1181">
            <v>4942661.10999999</v>
          </cell>
        </row>
        <row r="1186">
          <cell r="CP1186" t="str">
            <v>OTE</v>
          </cell>
        </row>
        <row r="1187">
          <cell r="CP1187">
            <v>160318.2</v>
          </cell>
        </row>
        <row r="1223">
          <cell r="A1223">
            <v>37225</v>
          </cell>
        </row>
        <row r="1223">
          <cell r="CP1223">
            <v>53592.4599999916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SbFin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309793.49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400693.49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353081.49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353081.49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353081.49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-34771900</v>
          </cell>
        </row>
        <row r="22">
          <cell r="J22">
            <v>9928738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52834137</v>
          </cell>
        </row>
      </sheetData>
      <sheetData sheetId="15"/>
      <sheetData sheetId="16"/>
      <sheetData sheetId="17"/>
      <sheetData sheetId="18">
        <row r="12">
          <cell r="I12">
            <v>0</v>
          </cell>
        </row>
      </sheetData>
      <sheetData sheetId="19"/>
      <sheetData sheetId="20">
        <row r="12">
          <cell r="I12">
            <v>2162700.19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  <sheetName val="Adm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  <sheetName val="BkOne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Statements"/>
      <sheetName val="Prior Month Balance"/>
    </sheetNames>
    <sheetDataSet>
      <sheetData sheetId="0"/>
      <sheetData sheetId="1"/>
      <sheetData sheetId="2">
        <row r="5">
          <cell r="A5">
            <v>37196</v>
          </cell>
        </row>
        <row r="5">
          <cell r="FF5">
            <v>2719842.92061644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2226439.68755057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3286205.18297159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3542399.96877807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2733638.34435275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2908605.17354644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2734437.03936518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1967266.83601217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2500011.22067588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3871804.54068278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4111193.10683349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2214324.88080164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2733051.32336662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2436329.19532702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2300165.3572281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2624176.40240478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5352551.91620778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5557098.39895516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3315120.17062971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2382484.90053748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2555998.58660816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709031.873908162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4613935.22056171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7073688.52477678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7259845.65407898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4668502.2957288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8">
          <cell r="A1098">
            <v>37222</v>
          </cell>
        </row>
        <row r="1098">
          <cell r="FF1098">
            <v>5565665.93643954</v>
          </cell>
        </row>
        <row r="1100">
          <cell r="FF1100" t="str">
            <v>Fut. Fees</v>
          </cell>
        </row>
        <row r="1101">
          <cell r="FF1101">
            <v>0</v>
          </cell>
        </row>
        <row r="1103">
          <cell r="FF1103" t="str">
            <v>OTE</v>
          </cell>
        </row>
        <row r="1104">
          <cell r="FF1104">
            <v>0</v>
          </cell>
        </row>
        <row r="1106">
          <cell r="FF1106" t="str">
            <v>OTE</v>
          </cell>
        </row>
        <row r="1107">
          <cell r="FF1107">
            <v>0</v>
          </cell>
        </row>
        <row r="1109">
          <cell r="FF1109" t="str">
            <v>Palo &amp; Cob Elec</v>
          </cell>
        </row>
        <row r="1110">
          <cell r="FF1110">
            <v>-0.00999999999839929</v>
          </cell>
        </row>
        <row r="1112">
          <cell r="FF1112">
            <v>-0.00999999999839929</v>
          </cell>
        </row>
        <row r="1140">
          <cell r="A1140">
            <v>37223</v>
          </cell>
        </row>
        <row r="1140">
          <cell r="FF1140">
            <v>3468857.03765319</v>
          </cell>
        </row>
        <row r="1142">
          <cell r="FF1142" t="str">
            <v>Fut. Fees</v>
          </cell>
        </row>
        <row r="1143">
          <cell r="FF1143">
            <v>0</v>
          </cell>
        </row>
        <row r="1145">
          <cell r="FF1145" t="str">
            <v>OTE</v>
          </cell>
        </row>
        <row r="1146">
          <cell r="FF1146">
            <v>0</v>
          </cell>
        </row>
        <row r="1148">
          <cell r="FF1148" t="str">
            <v>OTE</v>
          </cell>
        </row>
        <row r="1149">
          <cell r="FF1149">
            <v>0</v>
          </cell>
        </row>
        <row r="1151">
          <cell r="FF1151" t="str">
            <v>Palo &amp; Cob Elec</v>
          </cell>
        </row>
        <row r="1152">
          <cell r="FF1152">
            <v>-0.00999999999839929</v>
          </cell>
        </row>
        <row r="1154">
          <cell r="FF1154">
            <v>-0.00999999999839929</v>
          </cell>
        </row>
        <row r="1182">
          <cell r="A1182">
            <v>37224</v>
          </cell>
        </row>
        <row r="1182">
          <cell r="FF1182">
            <v>3837403.61640852</v>
          </cell>
        </row>
        <row r="1184">
          <cell r="FF1184" t="str">
            <v>Fut. Fees</v>
          </cell>
        </row>
        <row r="1185">
          <cell r="FF1185">
            <v>-77.69</v>
          </cell>
        </row>
        <row r="1187">
          <cell r="FF1187" t="str">
            <v>OTE</v>
          </cell>
        </row>
        <row r="1188">
          <cell r="FF1188">
            <v>0</v>
          </cell>
        </row>
        <row r="1190">
          <cell r="FF1190" t="str">
            <v>OTE</v>
          </cell>
        </row>
        <row r="1191">
          <cell r="FF1191">
            <v>0</v>
          </cell>
        </row>
        <row r="1193">
          <cell r="FF1193" t="str">
            <v>Palo &amp; Cob Elec</v>
          </cell>
        </row>
        <row r="1194">
          <cell r="FF1194">
            <v>-0.00999999999839929</v>
          </cell>
        </row>
        <row r="1196">
          <cell r="FF1196">
            <v>-0.00999999999839929</v>
          </cell>
        </row>
        <row r="1207">
          <cell r="FF1207" t="str">
            <v>BP</v>
          </cell>
        </row>
        <row r="1208">
          <cell r="FF1208">
            <v>0</v>
          </cell>
        </row>
        <row r="1224">
          <cell r="A1224">
            <v>37225</v>
          </cell>
        </row>
        <row r="1224">
          <cell r="FF1224">
            <v>3761825.47799829</v>
          </cell>
        </row>
        <row r="1224">
          <cell r="FJ1224">
            <v>-1851380.31</v>
          </cell>
        </row>
        <row r="1226">
          <cell r="FF1226" t="str">
            <v>Fut. Fees</v>
          </cell>
        </row>
        <row r="1227">
          <cell r="FF1227">
            <v>0</v>
          </cell>
        </row>
        <row r="1229">
          <cell r="FF1229" t="str">
            <v>OTE</v>
          </cell>
        </row>
        <row r="1230">
          <cell r="FF1230">
            <v>0</v>
          </cell>
        </row>
        <row r="1232">
          <cell r="FF1232" t="str">
            <v>OTE</v>
          </cell>
        </row>
        <row r="1233">
          <cell r="FF1233">
            <v>0</v>
          </cell>
        </row>
        <row r="1235">
          <cell r="FF1235" t="str">
            <v>Palo &amp; Cob Elec</v>
          </cell>
        </row>
        <row r="1236">
          <cell r="FF1236">
            <v>-0.00999999999839929</v>
          </cell>
        </row>
        <row r="1238">
          <cell r="FF1238">
            <v>-0.00999999999839929</v>
          </cell>
        </row>
        <row r="1266">
          <cell r="FF1266">
            <v>0</v>
          </cell>
        </row>
        <row r="1268">
          <cell r="FF1268" t="str">
            <v>Fut. Fees</v>
          </cell>
        </row>
        <row r="1269">
          <cell r="FF1269">
            <v>0</v>
          </cell>
        </row>
        <row r="1271">
          <cell r="FF1271" t="str">
            <v>OTE</v>
          </cell>
        </row>
        <row r="1272">
          <cell r="FF1272">
            <v>0</v>
          </cell>
        </row>
        <row r="1274">
          <cell r="FF1274" t="str">
            <v>OTE</v>
          </cell>
        </row>
        <row r="1275">
          <cell r="FF1275">
            <v>0</v>
          </cell>
        </row>
        <row r="1277">
          <cell r="FF1277" t="str">
            <v>Palo &amp; Cob Elec</v>
          </cell>
        </row>
        <row r="1278">
          <cell r="FF1278">
            <v>0</v>
          </cell>
        </row>
        <row r="1280">
          <cell r="FF1280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CSFB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340804.560000002</v>
          </cell>
        </row>
        <row r="1102">
          <cell r="CX1102" t="str">
            <v>OTE</v>
          </cell>
        </row>
        <row r="1103">
          <cell r="CX1103">
            <v>538531.25</v>
          </cell>
        </row>
        <row r="1139">
          <cell r="A1139">
            <v>37223</v>
          </cell>
        </row>
        <row r="1139">
          <cell r="CX1139">
            <v>341793.060000002</v>
          </cell>
        </row>
        <row r="1144">
          <cell r="CX1144" t="str">
            <v>OTE</v>
          </cell>
        </row>
        <row r="1145">
          <cell r="CX1145">
            <v>538531.25</v>
          </cell>
        </row>
        <row r="1181">
          <cell r="A1181">
            <v>37224</v>
          </cell>
        </row>
        <row r="1181">
          <cell r="CX1181">
            <v>29266.320000004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29266.320000004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29266.320000004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  <sheetName val="Edf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5">
          <cell r="DB5">
            <v>-23998749.5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-24152860</v>
          </cell>
        </row>
        <row r="11">
          <cell r="CX11">
            <v>4705302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47">
          <cell r="DB47">
            <v>-23011359.5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-23160970</v>
          </cell>
        </row>
        <row r="53">
          <cell r="CX53">
            <v>4815817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3">
          <cell r="DB173">
            <v>-18655272.5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-18823250</v>
          </cell>
        </row>
        <row r="179">
          <cell r="CX179">
            <v>4898043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5">
          <cell r="DB215">
            <v>-12999928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-13347560</v>
          </cell>
        </row>
        <row r="221">
          <cell r="CX221">
            <v>4948547.6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57">
          <cell r="DB257">
            <v>-14363360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-14660160</v>
          </cell>
        </row>
        <row r="263">
          <cell r="CX263">
            <v>4964077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299">
          <cell r="DB299">
            <v>-15112322.5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-15396150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1">
          <cell r="DB341">
            <v>-11453552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-11646000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67">
          <cell r="DB467">
            <v>-10702977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-10878250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09">
          <cell r="DB509">
            <v>-14971776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-15172680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1">
          <cell r="DB551">
            <v>-14579767.5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-14858890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3">
          <cell r="DB593">
            <v>-14521792.5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-14911920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5">
          <cell r="DB635">
            <v>-17932575.5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-18246390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1">
          <cell r="DB761">
            <v>-22370953.5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-22673040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3">
          <cell r="DB803">
            <v>-25495562.5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-25774590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5">
          <cell r="DB845">
            <v>-26051380.5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-26329730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29">
          <cell r="DB929">
            <v>-26051440.5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-26329730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5">
          <cell r="DB1055">
            <v>-26561361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-26800360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34573704.8159998</v>
          </cell>
        </row>
        <row r="1097">
          <cell r="CX1097">
            <v>450451.170000009</v>
          </cell>
        </row>
        <row r="1097">
          <cell r="DB1097">
            <v>-39452580.5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-39740870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-24772550</v>
          </cell>
        </row>
        <row r="1139">
          <cell r="A1139">
            <v>37223</v>
          </cell>
        </row>
        <row r="1139">
          <cell r="CT1139">
            <v>37085819.4659998</v>
          </cell>
        </row>
        <row r="1139">
          <cell r="CX1139">
            <v>450451.170000009</v>
          </cell>
        </row>
        <row r="1139">
          <cell r="DB1139">
            <v>-2572552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-2735610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-25624490</v>
          </cell>
        </row>
        <row r="1181">
          <cell r="A1181">
            <v>37224</v>
          </cell>
        </row>
        <row r="1181">
          <cell r="CT1181">
            <v>41040704.3159998</v>
          </cell>
        </row>
        <row r="1181">
          <cell r="CX1181">
            <v>720451.170000009</v>
          </cell>
        </row>
        <row r="1181">
          <cell r="DB1181">
            <v>5858636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5989480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-32599800</v>
          </cell>
        </row>
        <row r="1223">
          <cell r="A1223">
            <v>37225</v>
          </cell>
        </row>
        <row r="1223">
          <cell r="CT1223">
            <v>43136755.1659998</v>
          </cell>
        </row>
        <row r="1223">
          <cell r="CX1223">
            <v>720451.170000009</v>
          </cell>
        </row>
        <row r="1223">
          <cell r="DB1223">
            <v>-2329686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-2187930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-34771900</v>
          </cell>
        </row>
        <row r="1265">
          <cell r="A1265">
            <v>37226</v>
          </cell>
        </row>
        <row r="1265">
          <cell r="CT1265">
            <v>45466441.1659998</v>
          </cell>
        </row>
        <row r="1265">
          <cell r="CX1265">
            <v>720451.170000009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Fm0111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6570268.18</v>
          </cell>
        </row>
        <row r="1102">
          <cell r="BB1102" t="str">
            <v>OTE</v>
          </cell>
        </row>
        <row r="1103">
          <cell r="BB1103">
            <v>37316400</v>
          </cell>
        </row>
        <row r="1139">
          <cell r="A1139">
            <v>37223</v>
          </cell>
        </row>
        <row r="1139">
          <cell r="BB1139">
            <v>6227059.09</v>
          </cell>
        </row>
        <row r="1144">
          <cell r="BB1144" t="str">
            <v>OTE</v>
          </cell>
        </row>
        <row r="1145">
          <cell r="BB1145">
            <v>37732160</v>
          </cell>
        </row>
        <row r="1181">
          <cell r="A1181">
            <v>37224</v>
          </cell>
        </row>
        <row r="1181">
          <cell r="BB1181">
            <v>2238430.16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2257974.65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2257974.65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8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6" min="16" style="0" width="15.13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37228</v>
      </c>
      <c r="M2" s="5"/>
    </row>
    <row r="3" customFormat="false" ht="18" hidden="false" customHeight="false" outlineLevel="0" collapsed="false">
      <c r="A3" s="7" t="n">
        <v>37225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239387.866000025</v>
      </c>
      <c r="C8" s="19"/>
      <c r="D8" s="19" t="n">
        <f aca="false">B8-C8</f>
        <v>239387.866000025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SUMIF([3]Statements!$A$5:$A$1305,$A$3,[3]Statements!$DB$5:$DB$1305)-1</f>
        <v>-0.300999994680751</v>
      </c>
      <c r="C9" s="22"/>
      <c r="D9" s="19" t="n">
        <f aca="false">B9-C9</f>
        <v>-0.300999994680751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SUMIF([6]Statements!$A$5:$A$1305,$A$3,[6]Statements!$FF$5:$FF$1305)+11241+71+3390-5419</f>
        <v>3771108.47799829</v>
      </c>
      <c r="C12" s="19"/>
      <c r="D12" s="19" t="n">
        <f aca="false">B12-C12</f>
        <v>3771108.47799829</v>
      </c>
      <c r="E12" s="19" t="n">
        <v>0</v>
      </c>
      <c r="F12" s="19" t="n">
        <f aca="false">'[2]CARR FUTURES'!$I$12</f>
        <v>2162700.19</v>
      </c>
      <c r="G12" s="19"/>
      <c r="H12" s="19" t="n">
        <f aca="false">F12-G12</f>
        <v>2162700.19</v>
      </c>
      <c r="I12" s="19"/>
      <c r="J12" s="19"/>
      <c r="K12" s="19"/>
      <c r="L12" s="19" t="n">
        <f aca="false">B12+E12-F12+J12</f>
        <v>1608408.28799829</v>
      </c>
      <c r="M12" s="20"/>
      <c r="N12" s="21"/>
      <c r="O12" s="21"/>
      <c r="P12" s="19" t="n">
        <f aca="false">[6]Statements!$FJ$1224</f>
        <v>-1851380.31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29258.320000004</v>
      </c>
      <c r="C13" s="19"/>
      <c r="D13" s="19" t="n">
        <f aca="false">B13-C13</f>
        <v>29258.320000004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42416298.9959998</v>
      </c>
      <c r="C14" s="19"/>
      <c r="D14" s="19" t="n">
        <f aca="false">B14-C14</f>
        <v>42416298.9959998</v>
      </c>
      <c r="E14" s="19" t="n">
        <f aca="false">+'[2]EDF MANN'!$J$20</f>
        <v>-34771900</v>
      </c>
      <c r="F14" s="19" t="n">
        <f aca="false">'[2]EDF MANN'!$J$22</f>
        <v>9928738</v>
      </c>
      <c r="G14" s="19"/>
      <c r="H14" s="19" t="n">
        <f aca="false">F14-G14</f>
        <v>9928738</v>
      </c>
      <c r="I14" s="19"/>
      <c r="J14" s="19"/>
      <c r="K14" s="19"/>
      <c r="L14" s="19" t="n">
        <f aca="false">B14+E14-F14+J14</f>
        <v>-2284339.00400022</v>
      </c>
      <c r="M14" s="20"/>
      <c r="N14" s="21"/>
      <c r="O14" s="21"/>
      <c r="P14" s="19" t="n">
        <f aca="false">SUMIF([8]Statements!$A$5:$A$1305,$A$3,[8]Statements!$DB$5:$DB$1305)</f>
        <v>-2329686</v>
      </c>
    </row>
    <row r="15" customFormat="false" ht="12.75" hidden="false" customHeight="false" outlineLevel="0" collapsed="false">
      <c r="A15" s="0" t="s">
        <v>21</v>
      </c>
      <c r="B15" s="22" t="n">
        <f aca="false">SUMIF([9]Statements!$A$5:$A$1305,$A$3,[9]Statements!$BB$5:$BB$1305)-3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v>0</v>
      </c>
      <c r="K15" s="22"/>
      <c r="L15" s="19" t="n">
        <f aca="false">B15+E15-F15+J15</f>
        <v>2257971.65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SUMIF([10]Statements!$A$5:$A$1305,$A$3,[10]Statements!$CA$5:$CA$1305)-851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21" t="n">
        <f aca="false">SUMIF([10]Statements!$BX$5:$BX$1305,$A$3,[10]Statements!$CG$5:$CG$1305)</f>
        <v>64204.5</v>
      </c>
      <c r="O17" s="21" t="n">
        <f aca="false">SUMIF([10]Statements!$BX$5:$BX$1305,$A$3,[10]Statements!$CH$5:$CH$1305)</f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SUMIF([11]Statements!$A$5:$A$1305,$A$3,[11]Statements!$BB$5:$BB$1305)-5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f aca="false">SUMIF([12]Statements!$A$5:$A$1305,$A$3,[12]Statements!$BB$5:$BB$1305)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f aca="false">SUMIF([13]Statements!$A$5:$A$1305,$A$3,[13]Statements!$DB$5:$DB$1305)-67725</f>
        <v>108667333.58</v>
      </c>
      <c r="C20" s="19"/>
      <c r="D20" s="19" t="n">
        <f aca="false">B20-C20</f>
        <v>108667333.58</v>
      </c>
      <c r="E20" s="19" t="n">
        <v>0</v>
      </c>
      <c r="F20" s="19" t="n">
        <f aca="false">[2]PARIBAS!$J$19</f>
        <v>52834137</v>
      </c>
      <c r="G20" s="19"/>
      <c r="H20" s="19" t="n">
        <f aca="false">F20-G20</f>
        <v>52834137</v>
      </c>
      <c r="I20" s="19"/>
      <c r="J20" s="19"/>
      <c r="K20" s="19"/>
      <c r="L20" s="19" t="n">
        <f aca="false">B20+E20-F20+J20</f>
        <v>55833196.58</v>
      </c>
      <c r="M20" s="20"/>
      <c r="N20" s="21"/>
      <c r="O20" s="21"/>
      <c r="P20" s="19" t="n">
        <f aca="false">[13]Statements!$DJ$1223</f>
        <v>-7317910</v>
      </c>
    </row>
    <row r="21" customFormat="false" ht="12.75" hidden="false" customHeight="false" outlineLevel="0" collapsed="false">
      <c r="A21" s="0" t="s">
        <v>27</v>
      </c>
      <c r="B21" s="19" t="n">
        <f aca="false">SUMIF([14]Statements!$A$5:$A$1305,$A$3,[14]Statements!$EQ$5:$EQ$1305)+1112536</f>
        <v>-5.48857879056595</v>
      </c>
      <c r="C21" s="19"/>
      <c r="D21" s="19" t="n">
        <f aca="false">B21-C21</f>
        <v>-5.48857879056595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-5.48857879056595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f aca="false">SUMIF([15]Statements!$A$5:$A$1305,$A$3,[15]Statements!$BC$5:$BC$1305)-835.5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f aca="false">SUMIF([16]Statements!$A$5:$A$1305,$A$3,[16]Statements!$BN$5:$BN$1305)+1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f aca="false">SUMIF([17]Statements!$A$5:$A$1305,$A$3,[17]Statements!$CK$5:$CK$1305)-39516</f>
        <v>0.179999999993015</v>
      </c>
      <c r="C24" s="19"/>
      <c r="D24" s="19" t="n">
        <f aca="false">B24-C24</f>
        <v>0.179999999993015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f aca="false">SUMIF([18]Statements!$A$5:$A$1305,$A$3,[18]Statements!$CP$5:$CP$1305)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v>0</v>
      </c>
      <c r="K25" s="19"/>
      <c r="L25" s="19" t="e">
        <f aca="false">B25+E25-F25+J25</f>
        <v>#VALUE!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f aca="false">SUMIF([19]Statements!$A$5:$A$1305,$A$3,[19]Statements!$CP$5:$CP$1305)-353081</f>
        <v>0.490000000223517</v>
      </c>
      <c r="C26" s="19"/>
      <c r="D26" s="19" t="n">
        <f aca="false">B26-C26</f>
        <v>0.490000000223517</v>
      </c>
      <c r="E26" s="19" t="n">
        <v>0</v>
      </c>
      <c r="F26" s="19" t="n">
        <f aca="false">'[5]Smith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0.490000000223517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158168049.55801</v>
      </c>
      <c r="C28" s="28" t="n">
        <f aca="false">SUM(C7:C26)</f>
        <v>0</v>
      </c>
      <c r="D28" s="28" t="n">
        <f aca="false">SUM(D7:D26)</f>
        <v>158168049.55801</v>
      </c>
      <c r="E28" s="28" t="n">
        <f aca="false">SUM(E7:E26)</f>
        <v>-34771900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30" t="n">
        <f aca="false">SUM(N7:N27)</f>
        <v>64204.5</v>
      </c>
      <c r="O28" s="30" t="n">
        <f aca="false">SUM(O7:O27)</f>
        <v>0</v>
      </c>
      <c r="P28" s="28" t="n">
        <f aca="false">SUM(P7:P27)</f>
        <v>-11498976.31</v>
      </c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f aca="false">+B28+SUM(B30:B31)</f>
        <v>158168049.55801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e">
        <f aca="false">G25</f>
        <v>#VALUE!</v>
      </c>
      <c r="E36" s="51" t="e">
        <f aca="false">C36+D36</f>
        <v>#VALUE!</v>
      </c>
      <c r="F36" s="52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A38" s="53" t="s">
        <v>43</v>
      </c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 t="s">
        <v>44</v>
      </c>
      <c r="B42" s="56" t="n">
        <v>842</v>
      </c>
      <c r="C42" s="55"/>
      <c r="D42" s="55"/>
      <c r="E42" s="55"/>
    </row>
    <row r="43" customFormat="false" ht="12.75" hidden="false" customHeight="false" outlineLevel="0" collapsed="false">
      <c r="B43" s="56" t="n">
        <v>460</v>
      </c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6" t="n">
        <v>364</v>
      </c>
      <c r="C44" s="55"/>
      <c r="D44" s="55"/>
      <c r="E44" s="55"/>
    </row>
    <row r="45" customFormat="false" ht="12.75" hidden="false" customHeight="false" outlineLevel="0" collapsed="false">
      <c r="A45" s="54"/>
      <c r="B45" s="56"/>
      <c r="C45" s="55"/>
      <c r="D45" s="55"/>
      <c r="E45" s="55"/>
    </row>
    <row r="46" customFormat="false" ht="12.75" hidden="false" customHeight="false" outlineLevel="0" collapsed="false">
      <c r="A46" s="54" t="s">
        <v>46</v>
      </c>
      <c r="B46" s="56" t="n">
        <v>842</v>
      </c>
      <c r="C46" s="55"/>
      <c r="D46" s="55"/>
      <c r="E46" s="55"/>
    </row>
    <row r="47" customFormat="false" ht="12.75" hidden="false" customHeight="false" outlineLevel="0" collapsed="false">
      <c r="A47" s="54"/>
      <c r="B47" s="56" t="n">
        <v>460</v>
      </c>
      <c r="C47" s="55"/>
      <c r="D47" s="55"/>
      <c r="E47" s="55"/>
    </row>
    <row r="48" customFormat="false" ht="12.75" hidden="false" customHeight="false" outlineLevel="0" collapsed="false">
      <c r="A48" s="54"/>
      <c r="B48" s="56" t="n">
        <v>364</v>
      </c>
      <c r="C48" s="55"/>
      <c r="D48" s="55"/>
      <c r="E48" s="55"/>
    </row>
    <row r="49" customFormat="false" ht="12.75" hidden="false" customHeight="false" outlineLevel="0" collapsed="false">
      <c r="A49" s="54"/>
      <c r="B49" s="56"/>
      <c r="C49" s="55"/>
      <c r="D49" s="55"/>
      <c r="E49" s="55"/>
    </row>
    <row r="50" customFormat="false" ht="12.75" hidden="false" customHeight="false" outlineLevel="0" collapsed="false">
      <c r="A50" s="54" t="s">
        <v>47</v>
      </c>
      <c r="B50" s="56" t="n">
        <v>842</v>
      </c>
      <c r="C50" s="55"/>
      <c r="D50" s="55"/>
      <c r="E50" s="55"/>
    </row>
    <row r="51" customFormat="false" ht="12.75" hidden="false" customHeight="false" outlineLevel="0" collapsed="false">
      <c r="A51" s="54"/>
      <c r="B51" s="56" t="n">
        <v>460</v>
      </c>
      <c r="C51" s="55"/>
      <c r="D51" s="55"/>
      <c r="E51" s="55"/>
    </row>
    <row r="52" customFormat="false" ht="12.75" hidden="false" customHeight="false" outlineLevel="0" collapsed="false">
      <c r="A52" s="54"/>
      <c r="B52" s="56" t="n">
        <v>364</v>
      </c>
      <c r="C52" s="55"/>
      <c r="D52" s="55"/>
      <c r="E52" s="55"/>
    </row>
    <row r="53" customFormat="false" ht="12.75" hidden="false" customHeight="false" outlineLevel="0" collapsed="false">
      <c r="B53" s="57"/>
    </row>
    <row r="54" customFormat="false" ht="12.75" hidden="false" customHeight="false" outlineLevel="0" collapsed="false">
      <c r="A54" s="0" t="s">
        <v>48</v>
      </c>
      <c r="B54" s="56" t="n">
        <v>842</v>
      </c>
      <c r="C54" s="1" t="n">
        <f aca="false">C42+C46+C50</f>
        <v>0</v>
      </c>
    </row>
    <row r="55" customFormat="false" ht="12.75" hidden="false" customHeight="false" outlineLevel="0" collapsed="false">
      <c r="B55" s="56" t="n">
        <v>460</v>
      </c>
      <c r="C55" s="1" t="n">
        <f aca="false">C43+C47+C51</f>
        <v>0</v>
      </c>
    </row>
    <row r="56" customFormat="false" ht="12.75" hidden="false" customHeight="false" outlineLevel="0" collapsed="false">
      <c r="B56" s="56" t="n">
        <v>364</v>
      </c>
      <c r="C56" s="1" t="n">
        <f aca="false">C44+C48+C52</f>
        <v>0</v>
      </c>
    </row>
    <row r="57" customFormat="false" ht="12.75" hidden="false" customHeight="false" outlineLevel="0" collapsed="false">
      <c r="B57" s="57"/>
      <c r="C57" s="1" t="n">
        <f aca="false">SUM(C54:C56)</f>
        <v>0</v>
      </c>
    </row>
    <row r="58" customFormat="false" ht="12.75" hidden="false" customHeight="false" outlineLevel="0" collapsed="false">
      <c r="B58" s="57"/>
    </row>
    <row r="59" customFormat="false" ht="12.75" hidden="false" customHeight="false" outlineLevel="0" collapsed="false">
      <c r="B59" s="57"/>
    </row>
    <row r="60" customFormat="false" ht="12.75" hidden="false" customHeight="false" outlineLevel="0" collapsed="false">
      <c r="B60" s="57"/>
    </row>
    <row r="61" customFormat="false" ht="12.75" hidden="false" customHeight="false" outlineLevel="0" collapsed="false">
      <c r="B61" s="57"/>
    </row>
    <row r="62" customFormat="false" ht="12.75" hidden="false" customHeight="false" outlineLevel="0" collapsed="false">
      <c r="B62" s="57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&amp;L&amp;8O:\Erms\erms_adm\Nymex\2001\Nov\&amp;F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636897.026000025</v>
      </c>
      <c r="C8" s="19"/>
      <c r="D8" s="19" t="n">
        <v>636897.026000025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215597.026000025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2442199.43351733</v>
      </c>
      <c r="C12" s="19"/>
      <c r="D12" s="19" t="n">
        <v>2442199.43351733</v>
      </c>
      <c r="E12" s="19" t="n">
        <v>0</v>
      </c>
      <c r="F12" s="19" t="n">
        <v>2705638.32</v>
      </c>
      <c r="G12" s="19"/>
      <c r="H12" s="19" t="n">
        <v>2705638.32</v>
      </c>
      <c r="I12" s="19"/>
      <c r="J12" s="19"/>
      <c r="K12" s="19"/>
      <c r="L12" s="19" t="n">
        <v>-263438.886482672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1632935.63000001</v>
      </c>
      <c r="C13" s="19"/>
      <c r="D13" s="19" t="n">
        <v>1632935.63000001</v>
      </c>
      <c r="E13" s="19" t="n">
        <v>0</v>
      </c>
      <c r="F13" s="19" t="n">
        <v>488808</v>
      </c>
      <c r="G13" s="19"/>
      <c r="H13" s="19" t="n">
        <v>488808</v>
      </c>
      <c r="I13" s="19"/>
      <c r="J13" s="19"/>
      <c r="K13" s="19"/>
      <c r="L13" s="19" t="n">
        <v>1144127.63000001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43117752.1959998</v>
      </c>
      <c r="C14" s="19"/>
      <c r="D14" s="19" t="n">
        <v>43117752.1959998</v>
      </c>
      <c r="E14" s="19" t="n">
        <v>-33714120</v>
      </c>
      <c r="F14" s="19" t="n">
        <v>11689418</v>
      </c>
      <c r="G14" s="19"/>
      <c r="H14" s="19" t="n">
        <v>11689418</v>
      </c>
      <c r="I14" s="19"/>
      <c r="J14" s="19"/>
      <c r="K14" s="19"/>
      <c r="L14" s="19" t="n">
        <v>-2285785.80400022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14209766.525</v>
      </c>
      <c r="C15" s="22" t="n">
        <v>207954</v>
      </c>
      <c r="D15" s="19" t="n">
        <v>14001812.525</v>
      </c>
      <c r="E15" s="22" t="n">
        <v>0</v>
      </c>
      <c r="F15" s="22" t="n">
        <v>12533071</v>
      </c>
      <c r="G15" s="22" t="n">
        <v>201080</v>
      </c>
      <c r="H15" s="22" t="n">
        <v>12331991</v>
      </c>
      <c r="I15" s="22" t="n">
        <v>1</v>
      </c>
      <c r="J15" s="19" t="n">
        <v>-1676695.52</v>
      </c>
      <c r="K15" s="22"/>
      <c r="L15" s="19" t="n">
        <v>0.00499999476596713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701323.818591</v>
      </c>
      <c r="C16" s="19"/>
      <c r="D16" s="19" t="n">
        <v>701323.818591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326012.818591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49063</v>
      </c>
      <c r="O17" s="21" t="n">
        <v>99420</v>
      </c>
    </row>
    <row r="18" customFormat="false" ht="12.75" hidden="false" customHeight="false" outlineLevel="0" collapsed="false">
      <c r="A18" s="0" t="s">
        <v>24</v>
      </c>
      <c r="B18" s="19" t="n">
        <v>246967.02</v>
      </c>
      <c r="C18" s="19"/>
      <c r="D18" s="19" t="n">
        <v>246967.02</v>
      </c>
      <c r="E18" s="19" t="n">
        <v>0</v>
      </c>
      <c r="F18" s="19" t="n">
        <v>943520</v>
      </c>
      <c r="G18" s="19"/>
      <c r="H18" s="19" t="n">
        <v>943520</v>
      </c>
      <c r="I18" s="19"/>
      <c r="J18" s="19"/>
      <c r="K18" s="19"/>
      <c r="L18" s="19" t="n">
        <v>-696552.98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54508313.8000001</v>
      </c>
      <c r="C20" s="19"/>
      <c r="D20" s="19" t="n">
        <v>54508313.8000001</v>
      </c>
      <c r="E20" s="19" t="n">
        <v>0</v>
      </c>
      <c r="F20" s="19" t="n">
        <v>43698771.6</v>
      </c>
      <c r="G20" s="19"/>
      <c r="H20" s="19" t="n">
        <v>43698771.6</v>
      </c>
      <c r="I20" s="19"/>
      <c r="J20" s="19"/>
      <c r="K20" s="19"/>
      <c r="L20" s="19" t="n">
        <v>10809542.2000001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45500.23</v>
      </c>
      <c r="C24" s="19"/>
      <c r="D24" s="19" t="n">
        <v>45500.23</v>
      </c>
      <c r="E24" s="19" t="n">
        <v>0</v>
      </c>
      <c r="F24" s="19" t="n">
        <v>45500</v>
      </c>
      <c r="G24" s="19"/>
      <c r="H24" s="19" t="n">
        <v>45500</v>
      </c>
      <c r="I24" s="19"/>
      <c r="J24" s="19"/>
      <c r="K24" s="19"/>
      <c r="L24" s="19" t="n">
        <v>0.22999999998865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7036772.98</v>
      </c>
      <c r="C25" s="19"/>
      <c r="D25" s="19" t="n">
        <v>7036772.98</v>
      </c>
      <c r="E25" s="19" t="n">
        <v>0</v>
      </c>
      <c r="F25" s="19" t="n">
        <v>4812549</v>
      </c>
      <c r="G25" s="19" t="n">
        <v>4812549</v>
      </c>
      <c r="H25" s="19" t="n">
        <v>0</v>
      </c>
      <c r="I25" s="19"/>
      <c r="J25" s="19" t="n">
        <v>-146443</v>
      </c>
      <c r="K25" s="19"/>
      <c r="L25" s="19" t="n">
        <v>2077780.97999999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153899.71</v>
      </c>
      <c r="C26" s="19"/>
      <c r="D26" s="19" t="n">
        <v>153899.71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67499.7100000004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124758328.938529</v>
      </c>
      <c r="C28" s="28" t="n">
        <v>207954</v>
      </c>
      <c r="D28" s="28" t="n">
        <v>124550374.938529</v>
      </c>
      <c r="E28" s="28" t="n">
        <v>-33714120</v>
      </c>
      <c r="F28" s="28" t="n">
        <v>77826286.92</v>
      </c>
      <c r="G28" s="28" t="n">
        <v>5013629</v>
      </c>
      <c r="H28" s="28" t="n">
        <v>72812657.92</v>
      </c>
      <c r="I28" s="28"/>
      <c r="J28" s="28" t="n">
        <v>-1823138.52</v>
      </c>
      <c r="K28" s="28"/>
      <c r="L28" s="28" t="n">
        <v>11394783.4985294</v>
      </c>
      <c r="M28" s="29"/>
      <c r="N28" s="30" t="n">
        <v>49063</v>
      </c>
      <c r="O28" s="30" t="n">
        <v>99420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124758328.938529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11394783.4985294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4812549</v>
      </c>
      <c r="E36" s="19" t="n">
        <v>4812549</v>
      </c>
      <c r="F36" s="22" t="n">
        <v>45187451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11394783.4985294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207954</v>
      </c>
      <c r="D38" s="84" t="n">
        <v>201080</v>
      </c>
      <c r="E38" s="84" t="n">
        <v>409034</v>
      </c>
      <c r="F38" s="85" t="n">
        <v>19590966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207954</v>
      </c>
      <c r="D39" s="51" t="n">
        <v>5013629</v>
      </c>
      <c r="E39" s="51" t="n">
        <v>5221583</v>
      </c>
      <c r="F39" s="52" t="n">
        <v>64778417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635253.026000025</v>
      </c>
      <c r="C8" s="19"/>
      <c r="D8" s="19" t="n">
        <v>635253.026000025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213953.026000025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2306035.59541841</v>
      </c>
      <c r="C12" s="19"/>
      <c r="D12" s="19" t="n">
        <v>2306035.59541841</v>
      </c>
      <c r="E12" s="19" t="n">
        <v>0</v>
      </c>
      <c r="F12" s="19" t="n">
        <v>3086224.27</v>
      </c>
      <c r="G12" s="19"/>
      <c r="H12" s="19" t="n">
        <v>3086224.27</v>
      </c>
      <c r="I12" s="19"/>
      <c r="J12" s="19"/>
      <c r="K12" s="19"/>
      <c r="L12" s="19" t="n">
        <v>-780188.674581593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719919.110000007</v>
      </c>
      <c r="C13" s="19"/>
      <c r="D13" s="19" t="n">
        <v>719919.110000007</v>
      </c>
      <c r="E13" s="19" t="n">
        <v>0</v>
      </c>
      <c r="F13" s="19" t="n">
        <v>562383</v>
      </c>
      <c r="G13" s="19"/>
      <c r="H13" s="19" t="n">
        <v>562383</v>
      </c>
      <c r="I13" s="19"/>
      <c r="J13" s="19"/>
      <c r="K13" s="19"/>
      <c r="L13" s="19" t="n">
        <v>157536.110000007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45508760.5959998</v>
      </c>
      <c r="C14" s="19"/>
      <c r="D14" s="19" t="n">
        <v>45508760.5959998</v>
      </c>
      <c r="E14" s="19" t="n">
        <v>-34629390</v>
      </c>
      <c r="F14" s="19" t="n">
        <v>13115429</v>
      </c>
      <c r="G14" s="19"/>
      <c r="H14" s="19" t="n">
        <v>13115429</v>
      </c>
      <c r="I14" s="19"/>
      <c r="J14" s="19"/>
      <c r="K14" s="19"/>
      <c r="L14" s="19" t="n">
        <v>-2236058.40400022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14463762.505</v>
      </c>
      <c r="C15" s="22" t="n">
        <v>0</v>
      </c>
      <c r="D15" s="19" t="n">
        <v>14463762.505</v>
      </c>
      <c r="E15" s="22" t="n">
        <v>0</v>
      </c>
      <c r="F15" s="22" t="n">
        <v>12690921</v>
      </c>
      <c r="G15" s="22" t="n">
        <v>0</v>
      </c>
      <c r="H15" s="22" t="n">
        <v>12690921</v>
      </c>
      <c r="I15" s="22" t="n">
        <v>1</v>
      </c>
      <c r="J15" s="19" t="n">
        <v>-409035.82</v>
      </c>
      <c r="K15" s="22"/>
      <c r="L15" s="19" t="n">
        <v>1363805.68499999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888948.318591</v>
      </c>
      <c r="C16" s="19"/>
      <c r="D16" s="19" t="n">
        <v>888948.318591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513637.318591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45599</v>
      </c>
      <c r="O17" s="21" t="n">
        <v>31420</v>
      </c>
    </row>
    <row r="18" customFormat="false" ht="12.75" hidden="false" customHeight="false" outlineLevel="0" collapsed="false">
      <c r="A18" s="0" t="s">
        <v>24</v>
      </c>
      <c r="B18" s="19" t="n">
        <v>16032.4099999992</v>
      </c>
      <c r="C18" s="19"/>
      <c r="D18" s="19" t="n">
        <v>16032.4099999992</v>
      </c>
      <c r="E18" s="19" t="n">
        <v>0</v>
      </c>
      <c r="F18" s="19" t="n">
        <v>823520</v>
      </c>
      <c r="G18" s="19"/>
      <c r="H18" s="19" t="n">
        <v>823520</v>
      </c>
      <c r="I18" s="19"/>
      <c r="J18" s="19"/>
      <c r="K18" s="19"/>
      <c r="L18" s="19" t="n">
        <v>-807487.590000001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63829478.1900001</v>
      </c>
      <c r="C20" s="19"/>
      <c r="D20" s="19" t="n">
        <v>63829478.1900001</v>
      </c>
      <c r="E20" s="19" t="n">
        <v>0</v>
      </c>
      <c r="F20" s="19" t="n">
        <v>54802054.6</v>
      </c>
      <c r="G20" s="19"/>
      <c r="H20" s="19" t="n">
        <v>54802054.6</v>
      </c>
      <c r="I20" s="19"/>
      <c r="J20" s="19"/>
      <c r="K20" s="19"/>
      <c r="L20" s="19" t="n">
        <v>9027423.59000005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8619.27999999997</v>
      </c>
      <c r="C23" s="19"/>
      <c r="D23" s="19" t="n">
        <v>8619.27999999997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-17380.72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18204.13</v>
      </c>
      <c r="C24" s="19"/>
      <c r="D24" s="19" t="n">
        <v>18204.13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-40295.87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7896334.57999999</v>
      </c>
      <c r="C25" s="19"/>
      <c r="D25" s="19" t="n">
        <v>7896334.57999999</v>
      </c>
      <c r="E25" s="19" t="n">
        <v>0</v>
      </c>
      <c r="F25" s="19" t="n">
        <v>4664400</v>
      </c>
      <c r="G25" s="19" t="n">
        <v>4664400</v>
      </c>
      <c r="H25" s="19" t="n">
        <v>0</v>
      </c>
      <c r="I25" s="19"/>
      <c r="J25" s="19" t="n">
        <v>-148149</v>
      </c>
      <c r="K25" s="19"/>
      <c r="L25" s="19" t="n">
        <v>3083785.57999999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207083.71</v>
      </c>
      <c r="C26" s="19"/>
      <c r="D26" s="19" t="n">
        <v>207083.71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120683.71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136498431.740431</v>
      </c>
      <c r="C28" s="28" t="n">
        <v>0</v>
      </c>
      <c r="D28" s="28" t="n">
        <v>136498431.740431</v>
      </c>
      <c r="E28" s="28" t="n">
        <v>-34629390</v>
      </c>
      <c r="F28" s="28" t="n">
        <v>90712442.87</v>
      </c>
      <c r="G28" s="28" t="n">
        <v>4664400</v>
      </c>
      <c r="H28" s="28" t="n">
        <v>86048042.87</v>
      </c>
      <c r="I28" s="28"/>
      <c r="J28" s="28" t="n">
        <v>-557184.82</v>
      </c>
      <c r="K28" s="28"/>
      <c r="L28" s="28" t="n">
        <v>10599414.0504305</v>
      </c>
      <c r="M28" s="29"/>
      <c r="N28" s="30" t="n">
        <v>45599</v>
      </c>
      <c r="O28" s="30" t="n">
        <v>31420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136498431.740431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10599414.0504305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4664400</v>
      </c>
      <c r="E36" s="19" t="n">
        <v>4664400</v>
      </c>
      <c r="F36" s="22" t="n">
        <v>45335600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10599414.0504305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0</v>
      </c>
      <c r="D38" s="84" t="n">
        <v>0</v>
      </c>
      <c r="E38" s="84" t="n">
        <v>0</v>
      </c>
      <c r="F38" s="85" t="n">
        <v>20000000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0</v>
      </c>
      <c r="D39" s="51" t="n">
        <v>4664400</v>
      </c>
      <c r="E39" s="51" t="n">
        <v>4664400</v>
      </c>
      <c r="F39" s="52" t="n">
        <v>65335600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351859.026000025</v>
      </c>
      <c r="C8" s="19"/>
      <c r="D8" s="19" t="n">
        <v>351859.026000025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-69440.9739999753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2630046.64059509</v>
      </c>
      <c r="C12" s="19"/>
      <c r="D12" s="19" t="n">
        <v>2630046.64059509</v>
      </c>
      <c r="E12" s="19" t="n">
        <v>0</v>
      </c>
      <c r="F12" s="19" t="n">
        <v>2863078.18</v>
      </c>
      <c r="G12" s="19"/>
      <c r="H12" s="19" t="n">
        <v>2863078.18</v>
      </c>
      <c r="I12" s="19"/>
      <c r="J12" s="19"/>
      <c r="K12" s="19"/>
      <c r="L12" s="19" t="n">
        <v>-233031.539404913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686038.360000007</v>
      </c>
      <c r="C13" s="19"/>
      <c r="D13" s="19" t="n">
        <v>686038.360000007</v>
      </c>
      <c r="E13" s="19" t="n">
        <v>0</v>
      </c>
      <c r="F13" s="19" t="n">
        <v>503361</v>
      </c>
      <c r="G13" s="19"/>
      <c r="H13" s="19" t="n">
        <v>503361</v>
      </c>
      <c r="I13" s="19"/>
      <c r="J13" s="19"/>
      <c r="K13" s="19"/>
      <c r="L13" s="19" t="n">
        <v>182677.360000007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44410199.8959998</v>
      </c>
      <c r="C14" s="19"/>
      <c r="D14" s="19" t="n">
        <v>44410199.8959998</v>
      </c>
      <c r="E14" s="19" t="n">
        <v>-33572170</v>
      </c>
      <c r="F14" s="19" t="n">
        <v>11954062</v>
      </c>
      <c r="G14" s="19"/>
      <c r="H14" s="19" t="n">
        <v>11954062</v>
      </c>
      <c r="I14" s="19"/>
      <c r="J14" s="19"/>
      <c r="K14" s="19"/>
      <c r="L14" s="19" t="n">
        <v>-1116032.10400023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11255736.78</v>
      </c>
      <c r="C15" s="22" t="n">
        <v>1259422.28000001</v>
      </c>
      <c r="D15" s="19" t="n">
        <v>9996314.49999999</v>
      </c>
      <c r="E15" s="22" t="n">
        <v>0</v>
      </c>
      <c r="F15" s="22" t="n">
        <v>12515161</v>
      </c>
      <c r="G15" s="22" t="n">
        <v>0</v>
      </c>
      <c r="H15" s="22" t="n">
        <v>12515161</v>
      </c>
      <c r="I15" s="22" t="n">
        <v>1</v>
      </c>
      <c r="J15" s="19" t="n">
        <v>1259423.98</v>
      </c>
      <c r="K15" s="22"/>
      <c r="L15" s="19" t="n">
        <v>-0.240000006277114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536186.318591</v>
      </c>
      <c r="C16" s="19"/>
      <c r="D16" s="19" t="n">
        <v>536186.318591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160875.318591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82258.5</v>
      </c>
      <c r="O17" s="21" t="n">
        <v>29720</v>
      </c>
    </row>
    <row r="18" customFormat="false" ht="12.75" hidden="false" customHeight="false" outlineLevel="0" collapsed="false">
      <c r="A18" s="0" t="s">
        <v>24</v>
      </c>
      <c r="B18" s="19" t="n">
        <v>160607.909999999</v>
      </c>
      <c r="C18" s="19"/>
      <c r="D18" s="19" t="n">
        <v>160607.909999999</v>
      </c>
      <c r="E18" s="19" t="n">
        <v>0</v>
      </c>
      <c r="F18" s="19" t="n">
        <v>785120</v>
      </c>
      <c r="G18" s="19"/>
      <c r="H18" s="19" t="n">
        <v>785120</v>
      </c>
      <c r="I18" s="19"/>
      <c r="J18" s="19"/>
      <c r="K18" s="19"/>
      <c r="L18" s="19" t="n">
        <v>-624512.090000001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71316461.8300001</v>
      </c>
      <c r="C20" s="19"/>
      <c r="D20" s="19" t="n">
        <v>71316461.8300001</v>
      </c>
      <c r="E20" s="19" t="n">
        <v>0</v>
      </c>
      <c r="F20" s="19" t="n">
        <v>87217755</v>
      </c>
      <c r="G20" s="19"/>
      <c r="H20" s="19" t="n">
        <v>87217755</v>
      </c>
      <c r="I20" s="19"/>
      <c r="J20" s="19"/>
      <c r="K20" s="19"/>
      <c r="L20" s="19" t="n">
        <v>-15901293.1699999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29299.28</v>
      </c>
      <c r="C23" s="19"/>
      <c r="D23" s="19" t="n">
        <v>29299.28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3299.27999999997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65927.13</v>
      </c>
      <c r="C24" s="19"/>
      <c r="D24" s="19" t="n">
        <v>65927.13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7427.12999999999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3669751.98</v>
      </c>
      <c r="C25" s="19"/>
      <c r="D25" s="19" t="n">
        <v>3669751.98</v>
      </c>
      <c r="E25" s="19" t="n">
        <v>0</v>
      </c>
      <c r="F25" s="19" t="n">
        <v>4952831</v>
      </c>
      <c r="G25" s="19" t="n">
        <v>4952831</v>
      </c>
      <c r="H25" s="19" t="n">
        <v>0</v>
      </c>
      <c r="I25" s="19"/>
      <c r="J25" s="19" t="n">
        <v>288431</v>
      </c>
      <c r="K25" s="19"/>
      <c r="L25" s="19" t="n">
        <v>-994648.020000005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155398.71</v>
      </c>
      <c r="C26" s="19"/>
      <c r="D26" s="19" t="n">
        <v>155398.71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88198.4800000004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135267514.150607</v>
      </c>
      <c r="C28" s="28" t="n">
        <v>1259422.28000001</v>
      </c>
      <c r="D28" s="28" t="n">
        <v>134008091.870607</v>
      </c>
      <c r="E28" s="28" t="n">
        <v>-33572170</v>
      </c>
      <c r="F28" s="28" t="n">
        <v>121739679.41</v>
      </c>
      <c r="G28" s="28" t="n">
        <v>4952831</v>
      </c>
      <c r="H28" s="28" t="n">
        <v>116786848.41</v>
      </c>
      <c r="I28" s="28"/>
      <c r="J28" s="28" t="n">
        <v>1547854.98</v>
      </c>
      <c r="K28" s="28"/>
      <c r="L28" s="28" t="n">
        <v>-18496480.2793928</v>
      </c>
      <c r="M28" s="29"/>
      <c r="N28" s="30" t="n">
        <v>82258.5</v>
      </c>
      <c r="O28" s="30" t="n">
        <v>29720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135267514.150607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-18496480.2793928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4952831</v>
      </c>
      <c r="E36" s="19" t="n">
        <v>4952831</v>
      </c>
      <c r="F36" s="22" t="n">
        <v>45047169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-18496480.2793928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1259422.28000001</v>
      </c>
      <c r="D38" s="84" t="n">
        <v>0</v>
      </c>
      <c r="E38" s="84" t="n">
        <v>1259422.28000001</v>
      </c>
      <c r="F38" s="85" t="n">
        <v>18740577.72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1259422.28000001</v>
      </c>
      <c r="D39" s="51" t="n">
        <v>4952831</v>
      </c>
      <c r="E39" s="51" t="n">
        <v>6212253.28000001</v>
      </c>
      <c r="F39" s="52" t="n">
        <v>63787746.72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405163.026000025</v>
      </c>
      <c r="C8" s="19"/>
      <c r="D8" s="19" t="n">
        <v>405163.026000025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-16136.9739999753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3320992.55920952</v>
      </c>
      <c r="C12" s="19"/>
      <c r="D12" s="19" t="n">
        <v>3320992.55920952</v>
      </c>
      <c r="E12" s="19" t="n">
        <v>0</v>
      </c>
      <c r="F12" s="19" t="n">
        <v>2938627.11</v>
      </c>
      <c r="G12" s="19"/>
      <c r="H12" s="19" t="n">
        <v>2938627.11</v>
      </c>
      <c r="I12" s="19"/>
      <c r="J12" s="19"/>
      <c r="K12" s="19"/>
      <c r="L12" s="19" t="n">
        <v>382365.449209522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435045.990000006</v>
      </c>
      <c r="C13" s="19"/>
      <c r="D13" s="19" t="n">
        <v>435045.990000006</v>
      </c>
      <c r="E13" s="19" t="n">
        <v>0</v>
      </c>
      <c r="F13" s="19" t="n">
        <v>364905</v>
      </c>
      <c r="G13" s="19"/>
      <c r="H13" s="19" t="n">
        <v>364905</v>
      </c>
      <c r="I13" s="19"/>
      <c r="J13" s="19"/>
      <c r="K13" s="19"/>
      <c r="L13" s="19" t="n">
        <v>70140.9900000058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41087448.8959998</v>
      </c>
      <c r="C14" s="19"/>
      <c r="D14" s="19" t="n">
        <v>41087448.8959998</v>
      </c>
      <c r="E14" s="19" t="n">
        <v>-32093970</v>
      </c>
      <c r="F14" s="19" t="n">
        <v>10353214</v>
      </c>
      <c r="G14" s="19"/>
      <c r="H14" s="19" t="n">
        <v>10353214</v>
      </c>
      <c r="I14" s="19"/>
      <c r="J14" s="19"/>
      <c r="K14" s="19"/>
      <c r="L14" s="19" t="n">
        <v>-1359735.10400023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8560238.32</v>
      </c>
      <c r="C15" s="22" t="n">
        <v>4442969.72000001</v>
      </c>
      <c r="D15" s="19" t="n">
        <v>4117268.59999999</v>
      </c>
      <c r="E15" s="22" t="n">
        <v>0</v>
      </c>
      <c r="F15" s="22" t="n">
        <v>11743786</v>
      </c>
      <c r="G15" s="22" t="n">
        <v>0</v>
      </c>
      <c r="H15" s="22" t="n">
        <v>11743786</v>
      </c>
      <c r="I15" s="22" t="n">
        <v>1</v>
      </c>
      <c r="J15" s="19" t="n">
        <v>3183547.44</v>
      </c>
      <c r="K15" s="22"/>
      <c r="L15" s="19" t="n">
        <v>-0.240000005345792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54211.318591</v>
      </c>
      <c r="C16" s="19"/>
      <c r="D16" s="19" t="n">
        <v>54211.318591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-316099.681409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787</v>
      </c>
      <c r="O17" s="21" t="n">
        <v>157220</v>
      </c>
    </row>
    <row r="18" customFormat="false" ht="12.75" hidden="false" customHeight="false" outlineLevel="0" collapsed="false">
      <c r="A18" s="0" t="s">
        <v>24</v>
      </c>
      <c r="B18" s="19" t="n">
        <v>1234259.87</v>
      </c>
      <c r="C18" s="19"/>
      <c r="D18" s="19" t="n">
        <v>1234259.87</v>
      </c>
      <c r="E18" s="19" t="n">
        <v>0</v>
      </c>
      <c r="F18" s="19" t="n">
        <v>610120</v>
      </c>
      <c r="G18" s="19"/>
      <c r="H18" s="19" t="n">
        <v>610120</v>
      </c>
      <c r="I18" s="19"/>
      <c r="J18" s="19"/>
      <c r="K18" s="19"/>
      <c r="L18" s="19" t="n">
        <v>624139.869999999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68307126.2300001</v>
      </c>
      <c r="C20" s="19"/>
      <c r="D20" s="19" t="n">
        <v>68307126.2300001</v>
      </c>
      <c r="E20" s="19" t="n">
        <v>0</v>
      </c>
      <c r="F20" s="19" t="n">
        <v>82475755.2</v>
      </c>
      <c r="G20" s="19"/>
      <c r="H20" s="19" t="n">
        <v>82475755.2</v>
      </c>
      <c r="I20" s="19"/>
      <c r="J20" s="19"/>
      <c r="K20" s="19"/>
      <c r="L20" s="19" t="n">
        <v>-14168628.9699999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33259.28</v>
      </c>
      <c r="C23" s="19"/>
      <c r="D23" s="19" t="n">
        <v>33259.28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7259.27999999997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67412.13</v>
      </c>
      <c r="C24" s="19"/>
      <c r="D24" s="19" t="n">
        <v>67412.13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8912.12999999999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4593002.57999999</v>
      </c>
      <c r="C25" s="19"/>
      <c r="D25" s="19" t="n">
        <v>4593002.57999999</v>
      </c>
      <c r="E25" s="19" t="n">
        <v>0</v>
      </c>
      <c r="F25" s="19" t="n">
        <v>5267832</v>
      </c>
      <c r="G25" s="19" t="n">
        <v>5267832</v>
      </c>
      <c r="H25" s="19" t="n">
        <v>0</v>
      </c>
      <c r="I25" s="19"/>
      <c r="J25" s="19" t="n">
        <v>315001</v>
      </c>
      <c r="K25" s="19"/>
      <c r="L25" s="19" t="n">
        <v>-359828.420000007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-301.769999999553</v>
      </c>
      <c r="C26" s="19"/>
      <c r="D26" s="19" t="n">
        <v>-301.769999999553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-67501.9999999996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128097858.719222</v>
      </c>
      <c r="C28" s="28" t="n">
        <v>4442969.72000001</v>
      </c>
      <c r="D28" s="28" t="n">
        <v>123654888.999222</v>
      </c>
      <c r="E28" s="28" t="n">
        <v>-32093970</v>
      </c>
      <c r="F28" s="28" t="n">
        <v>114697550.54</v>
      </c>
      <c r="G28" s="28" t="n">
        <v>5267832</v>
      </c>
      <c r="H28" s="28" t="n">
        <v>109429718.54</v>
      </c>
      <c r="I28" s="28"/>
      <c r="J28" s="28" t="n">
        <v>3498548.44</v>
      </c>
      <c r="K28" s="28"/>
      <c r="L28" s="28" t="n">
        <v>-15195113.3807784</v>
      </c>
      <c r="M28" s="29"/>
      <c r="N28" s="30" t="n">
        <v>787</v>
      </c>
      <c r="O28" s="30" t="n">
        <v>157220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128097858.719222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-15195113.3807784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5267832</v>
      </c>
      <c r="E36" s="19" t="n">
        <v>5267832</v>
      </c>
      <c r="F36" s="22" t="n">
        <v>44732168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-15195113.3807784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4442969.72000001</v>
      </c>
      <c r="D38" s="84" t="n">
        <v>0</v>
      </c>
      <c r="E38" s="84" t="n">
        <v>4442969.72000001</v>
      </c>
      <c r="F38" s="85" t="n">
        <v>15557030.28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4442969.72000001</v>
      </c>
      <c r="D39" s="51" t="n">
        <v>5267832</v>
      </c>
      <c r="E39" s="51" t="n">
        <v>9710801.72000001</v>
      </c>
      <c r="F39" s="52" t="n">
        <v>60289198.28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348319.026000025</v>
      </c>
      <c r="C8" s="19"/>
      <c r="D8" s="19" t="n">
        <v>348319.026000025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-72980.9739999753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2388353.65053748</v>
      </c>
      <c r="C12" s="19"/>
      <c r="D12" s="19" t="n">
        <v>2388353.65053748</v>
      </c>
      <c r="E12" s="19" t="n">
        <v>0</v>
      </c>
      <c r="F12" s="19" t="n">
        <v>2461885.99</v>
      </c>
      <c r="G12" s="19"/>
      <c r="H12" s="19" t="n">
        <v>2461885.99</v>
      </c>
      <c r="I12" s="19"/>
      <c r="J12" s="19"/>
      <c r="K12" s="19"/>
      <c r="L12" s="19" t="n">
        <v>-73532.3394625229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395849.090000004</v>
      </c>
      <c r="C13" s="19"/>
      <c r="D13" s="19" t="n">
        <v>395849.090000004</v>
      </c>
      <c r="E13" s="19" t="n">
        <v>0</v>
      </c>
      <c r="F13" s="19" t="n">
        <v>559852</v>
      </c>
      <c r="G13" s="19"/>
      <c r="H13" s="19" t="n">
        <v>559852</v>
      </c>
      <c r="I13" s="19"/>
      <c r="J13" s="19"/>
      <c r="K13" s="19"/>
      <c r="L13" s="19" t="n">
        <v>-164002.909999996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43175380.8959998</v>
      </c>
      <c r="C14" s="19"/>
      <c r="D14" s="19" t="n">
        <v>43175380.8959998</v>
      </c>
      <c r="E14" s="19" t="n">
        <v>-34975670</v>
      </c>
      <c r="F14" s="19" t="n">
        <v>9891900</v>
      </c>
      <c r="G14" s="19"/>
      <c r="H14" s="19" t="n">
        <v>9891900</v>
      </c>
      <c r="I14" s="19"/>
      <c r="J14" s="19"/>
      <c r="K14" s="19"/>
      <c r="L14" s="19" t="n">
        <v>-1692189.10400023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11014237.92</v>
      </c>
      <c r="C15" s="22" t="n">
        <v>3723267.56000001</v>
      </c>
      <c r="D15" s="19" t="n">
        <v>7290970.35999999</v>
      </c>
      <c r="E15" s="22" t="n">
        <v>0</v>
      </c>
      <c r="F15" s="22" t="n">
        <v>10294536</v>
      </c>
      <c r="G15" s="22" t="n">
        <v>0</v>
      </c>
      <c r="H15" s="22" t="n">
        <v>10294536</v>
      </c>
      <c r="I15" s="22" t="n">
        <v>1</v>
      </c>
      <c r="J15" s="19" t="n">
        <v>-719702.16</v>
      </c>
      <c r="K15" s="22"/>
      <c r="L15" s="19" t="n">
        <v>-0.240000005695038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453486.318591</v>
      </c>
      <c r="C16" s="19"/>
      <c r="D16" s="19" t="n">
        <v>453486.318591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83175.3185910001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227606.5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653619.93</v>
      </c>
      <c r="C18" s="19"/>
      <c r="D18" s="19" t="n">
        <v>653619.93</v>
      </c>
      <c r="E18" s="19" t="n">
        <v>0</v>
      </c>
      <c r="F18" s="19" t="n">
        <v>1037620</v>
      </c>
      <c r="G18" s="19"/>
      <c r="H18" s="19" t="n">
        <v>1037620</v>
      </c>
      <c r="I18" s="19"/>
      <c r="J18" s="19"/>
      <c r="K18" s="19"/>
      <c r="L18" s="19" t="n">
        <v>-384000.07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90201583.13</v>
      </c>
      <c r="C20" s="19"/>
      <c r="D20" s="19" t="n">
        <v>90201583.13</v>
      </c>
      <c r="E20" s="19" t="n">
        <v>0</v>
      </c>
      <c r="F20" s="19" t="n">
        <v>111368742.4</v>
      </c>
      <c r="G20" s="19"/>
      <c r="H20" s="19" t="n">
        <v>111368742.4</v>
      </c>
      <c r="I20" s="19"/>
      <c r="J20" s="19"/>
      <c r="K20" s="19"/>
      <c r="L20" s="19" t="n">
        <v>-21167159.27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66422.13</v>
      </c>
      <c r="C24" s="19"/>
      <c r="D24" s="19" t="n">
        <v>66422.13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7922.12999999999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4239582.37999999</v>
      </c>
      <c r="C25" s="19"/>
      <c r="D25" s="19" t="n">
        <v>4239582.37999999</v>
      </c>
      <c r="E25" s="19" t="n">
        <v>0</v>
      </c>
      <c r="F25" s="19" t="n">
        <v>5402393</v>
      </c>
      <c r="G25" s="19" t="n">
        <v>5402393</v>
      </c>
      <c r="H25" s="19" t="n">
        <v>0</v>
      </c>
      <c r="I25" s="19"/>
      <c r="J25" s="19" t="n">
        <v>134561</v>
      </c>
      <c r="K25" s="19"/>
      <c r="L25" s="19" t="n">
        <v>-1028249.62000001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91199.2300000005</v>
      </c>
      <c r="C26" s="19"/>
      <c r="D26" s="19" t="n">
        <v>91199.2300000005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23999.0000000005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153054034.27055</v>
      </c>
      <c r="C28" s="28" t="n">
        <v>3723267.56000001</v>
      </c>
      <c r="D28" s="28" t="n">
        <v>149330766.71055</v>
      </c>
      <c r="E28" s="28" t="n">
        <v>-34975670</v>
      </c>
      <c r="F28" s="28" t="n">
        <v>141960240.62</v>
      </c>
      <c r="G28" s="28" t="n">
        <v>5402393</v>
      </c>
      <c r="H28" s="28" t="n">
        <v>136557847.62</v>
      </c>
      <c r="I28" s="28"/>
      <c r="J28" s="28" t="n">
        <v>-585141.16</v>
      </c>
      <c r="K28" s="28"/>
      <c r="L28" s="28" t="n">
        <v>-24467017.5094505</v>
      </c>
      <c r="M28" s="29"/>
      <c r="N28" s="30" t="n">
        <v>227606.5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153054034.27055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-24467017.5094505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5402393</v>
      </c>
      <c r="E36" s="19" t="n">
        <v>5402393</v>
      </c>
      <c r="F36" s="22" t="n">
        <v>44597607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-24467017.5094505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3723267.56000001</v>
      </c>
      <c r="D38" s="84" t="n">
        <v>0</v>
      </c>
      <c r="E38" s="84" t="n">
        <v>3723267.56000001</v>
      </c>
      <c r="F38" s="85" t="n">
        <v>16276732.44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3723267.56000001</v>
      </c>
      <c r="D39" s="51" t="n">
        <v>5402393</v>
      </c>
      <c r="E39" s="51" t="n">
        <v>9125660.56000001</v>
      </c>
      <c r="F39" s="52" t="n">
        <v>60874339.44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421300.026000025</v>
      </c>
      <c r="C8" s="19"/>
      <c r="D8" s="19" t="n">
        <f aca="false">B8-C8</f>
        <v>421300.026000025</v>
      </c>
      <c r="E8" s="19" t="n">
        <v>0</v>
      </c>
      <c r="F8" s="19" t="n">
        <v>421300</v>
      </c>
      <c r="G8" s="19"/>
      <c r="H8" s="19" t="n">
        <f aca="false">F8-G8</f>
        <v>421300</v>
      </c>
      <c r="I8" s="19"/>
      <c r="J8" s="19"/>
      <c r="K8" s="19"/>
      <c r="L8" s="19" t="n">
        <f aca="false">B8+E8-F8+J8</f>
        <v>0.0260000247508287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f aca="false">B9-C9</f>
        <v>-0.300999994680751</v>
      </c>
      <c r="E9" s="22" t="n">
        <v>0</v>
      </c>
      <c r="F9" s="22" t="n">
        <v>0</v>
      </c>
      <c r="G9" s="22"/>
      <c r="H9" s="19" t="n">
        <f aca="false">F9-G9</f>
        <v>0</v>
      </c>
      <c r="I9" s="22"/>
      <c r="J9" s="22"/>
      <c r="K9" s="22"/>
      <c r="L9" s="19" t="n">
        <f aca="false">B9+E9-F9+J9</f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f aca="false">B10-C10</f>
        <v>0.22000002861023</v>
      </c>
      <c r="E10" s="22" t="n">
        <v>0</v>
      </c>
      <c r="F10" s="22" t="n">
        <v>0</v>
      </c>
      <c r="G10" s="22"/>
      <c r="H10" s="19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f aca="false">B11-C11</f>
        <v>0</v>
      </c>
      <c r="E11" s="19" t="n">
        <v>0</v>
      </c>
      <c r="F11" s="19" t="n"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4925089</v>
      </c>
      <c r="C12" s="19"/>
      <c r="D12" s="19" t="n">
        <f aca="false">B12-C12</f>
        <v>4925089</v>
      </c>
      <c r="E12" s="19" t="n">
        <v>0</v>
      </c>
      <c r="F12" s="19" t="n">
        <v>4833284</v>
      </c>
      <c r="G12" s="19"/>
      <c r="H12" s="19" t="n">
        <f aca="false">F12-G12</f>
        <v>4833284</v>
      </c>
      <c r="I12" s="19"/>
      <c r="J12" s="19"/>
      <c r="K12" s="19"/>
      <c r="L12" s="19" t="n">
        <f aca="false">B12+E12-F12+J12</f>
        <v>91805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684450.820000004</v>
      </c>
      <c r="C13" s="19"/>
      <c r="D13" s="19" t="n">
        <f aca="false">B13-C13</f>
        <v>684450.820000004</v>
      </c>
      <c r="E13" s="19" t="n">
        <v>0</v>
      </c>
      <c r="F13" s="19" t="n">
        <v>484191</v>
      </c>
      <c r="G13" s="19"/>
      <c r="H13" s="19" t="n">
        <f aca="false">F13-G13</f>
        <v>484191</v>
      </c>
      <c r="I13" s="19"/>
      <c r="J13" s="19"/>
      <c r="K13" s="19"/>
      <c r="L13" s="19" t="n">
        <f aca="false">B13+E13-F13+J13</f>
        <v>200259.820000004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f aca="false">47650769-452941</f>
        <v>47197828</v>
      </c>
      <c r="C14" s="19"/>
      <c r="D14" s="19" t="n">
        <f aca="false">B14-C14</f>
        <v>47197828</v>
      </c>
      <c r="E14" s="19" t="n">
        <v>-32637730</v>
      </c>
      <c r="F14" s="19" t="n">
        <v>15320613</v>
      </c>
      <c r="G14" s="19"/>
      <c r="H14" s="19" t="n">
        <f aca="false">F14-G14</f>
        <v>15320613</v>
      </c>
      <c r="I14" s="19"/>
      <c r="J14" s="19"/>
      <c r="K14" s="19"/>
      <c r="L14" s="19" t="n">
        <f aca="false">B14+E14-F14+J14</f>
        <v>-760515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10949679</v>
      </c>
      <c r="C15" s="22" t="n">
        <v>3723267.56000001</v>
      </c>
      <c r="D15" s="19" t="n">
        <f aca="false">B15-C15</f>
        <v>7226411.43999999</v>
      </c>
      <c r="E15" s="22" t="n">
        <v>0</v>
      </c>
      <c r="F15" s="22" t="n">
        <v>10949679</v>
      </c>
      <c r="G15" s="22" t="n">
        <v>0</v>
      </c>
      <c r="H15" s="19" t="n">
        <f aca="false">F15-G15</f>
        <v>10949679</v>
      </c>
      <c r="I15" s="22" t="n">
        <v>1</v>
      </c>
      <c r="J15" s="19"/>
      <c r="K15" s="22"/>
      <c r="L15" s="19" t="n">
        <f aca="false">B15+E15-F15+J15</f>
        <v>0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661636.318591</v>
      </c>
      <c r="C16" s="19"/>
      <c r="D16" s="19" t="n">
        <f aca="false">B16-C16</f>
        <v>661636.318591</v>
      </c>
      <c r="E16" s="19" t="n">
        <v>0</v>
      </c>
      <c r="F16" s="19" t="n">
        <v>370311</v>
      </c>
      <c r="G16" s="19"/>
      <c r="H16" s="19" t="n">
        <f aca="false">F16-G16</f>
        <v>370311</v>
      </c>
      <c r="I16" s="19"/>
      <c r="J16" s="19"/>
      <c r="K16" s="19"/>
      <c r="L16" s="19" t="n">
        <f aca="false">B16+E16-F16+J16</f>
        <v>291325.318591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21" t="n">
        <v>196189.5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1210447.6</v>
      </c>
      <c r="C18" s="19"/>
      <c r="D18" s="19" t="n">
        <f aca="false">B18-C18</f>
        <v>1210447.6</v>
      </c>
      <c r="E18" s="19" t="n">
        <v>0</v>
      </c>
      <c r="F18" s="19" t="n">
        <v>917620</v>
      </c>
      <c r="G18" s="19"/>
      <c r="H18" s="19" t="n">
        <f aca="false">F18-G18</f>
        <v>917620</v>
      </c>
      <c r="I18" s="19"/>
      <c r="J18" s="19"/>
      <c r="K18" s="19"/>
      <c r="L18" s="19" t="n">
        <f aca="false">B18+E18-F18+J18</f>
        <v>292827.6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f aca="false">B19-C19</f>
        <v>0</v>
      </c>
      <c r="E19" s="19" t="n">
        <v>0</v>
      </c>
      <c r="F19" s="19" t="n"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104036809.18</v>
      </c>
      <c r="C20" s="19"/>
      <c r="D20" s="19" t="n">
        <f aca="false">B20-C20</f>
        <v>104036809.18</v>
      </c>
      <c r="E20" s="19" t="n">
        <v>0</v>
      </c>
      <c r="F20" s="19" t="n">
        <v>150063397</v>
      </c>
      <c r="G20" s="19"/>
      <c r="H20" s="19" t="n">
        <f aca="false">F20-G20</f>
        <v>150063397</v>
      </c>
      <c r="I20" s="19"/>
      <c r="J20" s="19"/>
      <c r="K20" s="19"/>
      <c r="L20" s="19" t="n">
        <f aca="false">B20+E20-F20+J20</f>
        <v>-46026587.8199999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f aca="false">B21-C21</f>
        <v>0.111421209294349</v>
      </c>
      <c r="E21" s="19" t="n">
        <v>0</v>
      </c>
      <c r="F21" s="19" t="n"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38320.28</v>
      </c>
      <c r="C23" s="19"/>
      <c r="D23" s="19" t="n">
        <f aca="false">B23-C23</f>
        <v>38320.28</v>
      </c>
      <c r="E23" s="19" t="n">
        <v>0</v>
      </c>
      <c r="F23" s="19" t="n">
        <v>26000</v>
      </c>
      <c r="G23" s="19"/>
      <c r="H23" s="19" t="n">
        <f aca="false">F23-G23</f>
        <v>26000</v>
      </c>
      <c r="I23" s="19"/>
      <c r="J23" s="19"/>
      <c r="K23" s="19"/>
      <c r="L23" s="19" t="n">
        <f aca="false">B23+E23-F23+J23</f>
        <v>12320.28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78302</v>
      </c>
      <c r="C24" s="19"/>
      <c r="D24" s="19" t="n">
        <f aca="false">B24-C24</f>
        <v>78302</v>
      </c>
      <c r="E24" s="19" t="n">
        <v>0</v>
      </c>
      <c r="F24" s="19" t="n">
        <v>58500</v>
      </c>
      <c r="G24" s="19"/>
      <c r="H24" s="19" t="n">
        <f aca="false">F24-G24</f>
        <v>58500</v>
      </c>
      <c r="I24" s="19"/>
      <c r="J24" s="19"/>
      <c r="K24" s="19"/>
      <c r="L24" s="19" t="n">
        <f aca="false">B24+E24-F24+J24</f>
        <v>19802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5882652.37999999</v>
      </c>
      <c r="C25" s="19"/>
      <c r="D25" s="19" t="n">
        <f aca="false">B25-C25</f>
        <v>5882652.37999999</v>
      </c>
      <c r="E25" s="19" t="n">
        <v>0</v>
      </c>
      <c r="F25" s="19" t="n">
        <v>5882652</v>
      </c>
      <c r="G25" s="19" t="n">
        <v>5882652</v>
      </c>
      <c r="H25" s="19" t="n">
        <f aca="false">F25-G25</f>
        <v>0</v>
      </c>
      <c r="I25" s="19"/>
      <c r="J25" s="19" t="n">
        <v>0</v>
      </c>
      <c r="K25" s="19"/>
      <c r="L25" s="19" t="n">
        <f aca="false">B25+E25-F25+J25</f>
        <v>0.379999993368983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115199.71</v>
      </c>
      <c r="C26" s="19"/>
      <c r="D26" s="19" t="n">
        <f aca="false">B26-C26</f>
        <v>115199.71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f aca="false">B26+E26-F26+J26</f>
        <v>-232500.29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176201714.604012</v>
      </c>
      <c r="C28" s="28" t="n">
        <f aca="false">SUM(C8:C27)</f>
        <v>3723267.56000001</v>
      </c>
      <c r="D28" s="28" t="n">
        <f aca="false">SUM(D8:D27)</f>
        <v>172478447.044012</v>
      </c>
      <c r="E28" s="28" t="n">
        <f aca="false">SUM(E8:E27)</f>
        <v>-32637730</v>
      </c>
      <c r="F28" s="28" t="n">
        <f aca="false">SUM(F8:F27)</f>
        <v>189675247</v>
      </c>
      <c r="G28" s="28" t="n">
        <f aca="false">SUM(G8:G27)</f>
        <v>5882652</v>
      </c>
      <c r="H28" s="28" t="n">
        <f aca="false">SUM(H8:H27)</f>
        <v>183792595</v>
      </c>
      <c r="I28" s="28"/>
      <c r="J28" s="28" t="n">
        <f aca="false">SUM(J8:J27)</f>
        <v>0</v>
      </c>
      <c r="K28" s="28"/>
      <c r="L28" s="28" t="n">
        <f aca="false">SUM(L8:L27)</f>
        <v>-46111262.3959877</v>
      </c>
      <c r="M28" s="29"/>
      <c r="N28" s="30" t="n">
        <v>196189.5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173791246.96662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f aca="false">B28+E28-F28+J28</f>
        <v>-46111262.3959877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5882652</v>
      </c>
      <c r="E36" s="19" t="n">
        <f aca="false">C36+D36</f>
        <v>5882652</v>
      </c>
      <c r="F36" s="22" t="n">
        <f aca="false">B36-E36</f>
        <v>44117348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 t="n">
        <f aca="false">C37+D37</f>
        <v>0</v>
      </c>
      <c r="F37" s="22" t="n">
        <f aca="false">B37-E37</f>
        <v>0</v>
      </c>
      <c r="G37" s="22"/>
      <c r="H37" s="25"/>
      <c r="I37" s="22"/>
      <c r="J37" s="22"/>
      <c r="K37" s="22"/>
      <c r="L37" s="22"/>
      <c r="M37" s="24"/>
      <c r="N37" s="25" t="n">
        <v>-46111262.6276798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3723267.56000001</v>
      </c>
      <c r="D38" s="84" t="n">
        <v>0</v>
      </c>
      <c r="E38" s="19" t="n">
        <f aca="false">C38+D38</f>
        <v>3723267.56000001</v>
      </c>
      <c r="F38" s="22" t="n">
        <f aca="false">B38-E38</f>
        <v>16276732.44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f aca="false">SUM(B36:B38)</f>
        <v>70000000</v>
      </c>
      <c r="C39" s="51" t="n">
        <f aca="false">SUM(C36:C38)</f>
        <v>3723267.56000001</v>
      </c>
      <c r="D39" s="51" t="n">
        <f aca="false">SUM(D36:D38)</f>
        <v>5882652</v>
      </c>
      <c r="E39" s="51" t="n">
        <f aca="false">SUM(E36:E38)</f>
        <v>9605919.56000001</v>
      </c>
      <c r="F39" s="51" t="n">
        <f aca="false">SUM(F36:F38)</f>
        <v>60394080.44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455151.026000025</v>
      </c>
      <c r="C8" s="19"/>
      <c r="D8" s="19" t="n">
        <v>455151.026000025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33851.0260000248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4619803.97056171</v>
      </c>
      <c r="C12" s="19"/>
      <c r="D12" s="19" t="n">
        <v>4619803.97056171</v>
      </c>
      <c r="E12" s="19" t="n">
        <v>0</v>
      </c>
      <c r="F12" s="19" t="n">
        <v>4833283.96</v>
      </c>
      <c r="G12" s="19"/>
      <c r="H12" s="19" t="n">
        <v>4833283.96</v>
      </c>
      <c r="I12" s="19"/>
      <c r="J12" s="19"/>
      <c r="K12" s="19"/>
      <c r="L12" s="19" t="n">
        <v>-213479.989438294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636229.320000004</v>
      </c>
      <c r="C13" s="19"/>
      <c r="D13" s="19" t="n">
        <v>636229.320000004</v>
      </c>
      <c r="E13" s="19" t="n">
        <v>0</v>
      </c>
      <c r="F13" s="19" t="n">
        <v>484191</v>
      </c>
      <c r="G13" s="19"/>
      <c r="H13" s="19" t="n">
        <v>484191</v>
      </c>
      <c r="I13" s="19"/>
      <c r="J13" s="19"/>
      <c r="K13" s="19"/>
      <c r="L13" s="19" t="n">
        <v>152038.320000004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47407264.8959998</v>
      </c>
      <c r="C14" s="19"/>
      <c r="D14" s="19" t="n">
        <v>47407264.8959998</v>
      </c>
      <c r="E14" s="19" t="n">
        <v>-32637730</v>
      </c>
      <c r="F14" s="19" t="n">
        <v>14767110</v>
      </c>
      <c r="G14" s="19"/>
      <c r="H14" s="19" t="n">
        <v>14767110</v>
      </c>
      <c r="I14" s="19"/>
      <c r="J14" s="19"/>
      <c r="K14" s="19"/>
      <c r="L14" s="19" t="n">
        <v>2424.89599976689</v>
      </c>
      <c r="M14" s="20"/>
      <c r="N14" s="21"/>
      <c r="O14" s="21"/>
    </row>
    <row r="15" customFormat="false" ht="12.75" hidden="false" customHeight="false" outlineLevel="0" collapsed="false">
      <c r="A15" s="0" t="s">
        <v>68</v>
      </c>
      <c r="B15" s="22" t="n">
        <v>10491510.5</v>
      </c>
      <c r="C15" s="22"/>
      <c r="D15" s="19" t="n">
        <v>10491510.5</v>
      </c>
      <c r="E15" s="22" t="n">
        <v>0</v>
      </c>
      <c r="F15" s="22" t="n">
        <v>10949679</v>
      </c>
      <c r="G15" s="22" t="n">
        <v>0</v>
      </c>
      <c r="H15" s="22" t="n">
        <v>10949679</v>
      </c>
      <c r="I15" s="22" t="n">
        <v>1</v>
      </c>
      <c r="J15" s="19" t="n">
        <v>0</v>
      </c>
      <c r="K15" s="22"/>
      <c r="L15" s="19" t="n">
        <v>-458168.500000006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504698.818591</v>
      </c>
      <c r="C16" s="19"/>
      <c r="D16" s="19" t="n">
        <v>504698.818591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134387.818591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203589.5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970151.85</v>
      </c>
      <c r="C18" s="19"/>
      <c r="D18" s="19" t="n">
        <v>970151.85</v>
      </c>
      <c r="E18" s="19" t="n">
        <v>0</v>
      </c>
      <c r="F18" s="19" t="n">
        <v>917620</v>
      </c>
      <c r="G18" s="19"/>
      <c r="H18" s="19" t="n">
        <v>917620</v>
      </c>
      <c r="I18" s="19"/>
      <c r="J18" s="19"/>
      <c r="K18" s="19"/>
      <c r="L18" s="19" t="n">
        <v>52531.8499999996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150035197.18</v>
      </c>
      <c r="C20" s="19"/>
      <c r="D20" s="19" t="n">
        <v>150035197.18</v>
      </c>
      <c r="E20" s="19" t="n">
        <v>0</v>
      </c>
      <c r="F20" s="19" t="n">
        <v>150063397</v>
      </c>
      <c r="G20" s="19"/>
      <c r="H20" s="19" t="n">
        <v>150063397</v>
      </c>
      <c r="I20" s="19"/>
      <c r="J20" s="19"/>
      <c r="K20" s="19"/>
      <c r="L20" s="19" t="n">
        <v>-28199.8199999332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20939.28</v>
      </c>
      <c r="C23" s="19"/>
      <c r="D23" s="19" t="n">
        <v>20939.28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-5060.72000000003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69896.13</v>
      </c>
      <c r="C24" s="19"/>
      <c r="D24" s="19" t="n">
        <v>69896.13</v>
      </c>
      <c r="E24" s="19" t="n">
        <v>0</v>
      </c>
      <c r="F24" s="19" t="n">
        <v>81279</v>
      </c>
      <c r="G24" s="19"/>
      <c r="H24" s="19" t="n">
        <v>81279</v>
      </c>
      <c r="I24" s="19"/>
      <c r="J24" s="19"/>
      <c r="K24" s="19"/>
      <c r="L24" s="19" t="n">
        <v>-11382.87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8812016.37999999</v>
      </c>
      <c r="C25" s="19"/>
      <c r="D25" s="19" t="n">
        <v>8812016.37999999</v>
      </c>
      <c r="E25" s="19" t="n">
        <v>0</v>
      </c>
      <c r="F25" s="19" t="n">
        <v>5882652</v>
      </c>
      <c r="G25" s="19" t="n">
        <v>5882652</v>
      </c>
      <c r="H25" s="19" t="n">
        <v>0</v>
      </c>
      <c r="I25" s="19"/>
      <c r="J25" s="19" t="n">
        <v>-2563224</v>
      </c>
      <c r="K25" s="19"/>
      <c r="L25" s="19" t="n">
        <v>366140.379999993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329648.71</v>
      </c>
      <c r="C26" s="19"/>
      <c r="D26" s="19" t="n">
        <v>329648.71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-18051.2899999996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224352508.350574</v>
      </c>
      <c r="C28" s="28" t="n">
        <v>0</v>
      </c>
      <c r="D28" s="28" t="n">
        <v>224352508.350574</v>
      </c>
      <c r="E28" s="28" t="n">
        <v>-32637730</v>
      </c>
      <c r="F28" s="28" t="n">
        <v>189144522.96</v>
      </c>
      <c r="G28" s="28" t="n">
        <v>5882652</v>
      </c>
      <c r="H28" s="28" t="n">
        <v>183261870.96</v>
      </c>
      <c r="I28" s="28"/>
      <c r="J28" s="28" t="n">
        <v>-2563224</v>
      </c>
      <c r="K28" s="28"/>
      <c r="L28" s="28" t="n">
        <v>7031.39057380694</v>
      </c>
      <c r="M28" s="29"/>
      <c r="N28" s="30" t="n">
        <v>203589.5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224352508.350574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7031.39057379961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tru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5882652</v>
      </c>
      <c r="E36" s="19" t="n">
        <v>5882652</v>
      </c>
      <c r="F36" s="22" t="n">
        <v>44117348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7031.39057379961</v>
      </c>
    </row>
    <row r="38" customFormat="false" ht="12.75" hidden="true" customHeight="false" outlineLevel="0" collapsed="false">
      <c r="A38" s="24"/>
      <c r="B38" s="84"/>
      <c r="C38" s="84"/>
      <c r="D38" s="84"/>
      <c r="E38" s="84"/>
      <c r="F38" s="85"/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 t="s">
        <v>42</v>
      </c>
      <c r="B39" s="51" t="n">
        <v>50000000</v>
      </c>
      <c r="C39" s="51" t="n">
        <v>0</v>
      </c>
      <c r="D39" s="51" t="n">
        <v>5882652</v>
      </c>
      <c r="E39" s="51" t="n">
        <v>5882652</v>
      </c>
      <c r="F39" s="52" t="n">
        <v>44117348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471537.026000025</v>
      </c>
      <c r="C8" s="19"/>
      <c r="D8" s="19" t="n">
        <v>471537.026000025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50237.0260000248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4674319.0457288</v>
      </c>
      <c r="C12" s="19"/>
      <c r="D12" s="19" t="n">
        <v>4674319.0457288</v>
      </c>
      <c r="E12" s="19" t="n">
        <v>0</v>
      </c>
      <c r="F12" s="19" t="n">
        <v>4835935.17</v>
      </c>
      <c r="G12" s="19"/>
      <c r="H12" s="19" t="n">
        <v>4835935.17</v>
      </c>
      <c r="I12" s="19"/>
      <c r="J12" s="19"/>
      <c r="K12" s="19"/>
      <c r="L12" s="19" t="n">
        <v>-161616.124271198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546879.610000003</v>
      </c>
      <c r="C13" s="19"/>
      <c r="D13" s="19" t="n">
        <v>546879.610000003</v>
      </c>
      <c r="E13" s="19" t="n">
        <v>0</v>
      </c>
      <c r="F13" s="19" t="n">
        <v>474613</v>
      </c>
      <c r="G13" s="19"/>
      <c r="H13" s="19" t="n">
        <v>474613</v>
      </c>
      <c r="I13" s="19"/>
      <c r="J13" s="19"/>
      <c r="K13" s="19"/>
      <c r="L13" s="19" t="n">
        <v>72266.6100000031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51554449.3959998</v>
      </c>
      <c r="C14" s="19"/>
      <c r="D14" s="19" t="n">
        <v>51554449.3959998</v>
      </c>
      <c r="E14" s="19" t="n">
        <v>-33648840</v>
      </c>
      <c r="F14" s="19" t="n">
        <v>16017804</v>
      </c>
      <c r="G14" s="19"/>
      <c r="H14" s="19" t="n">
        <v>16017804</v>
      </c>
      <c r="I14" s="19"/>
      <c r="J14" s="19"/>
      <c r="K14" s="19"/>
      <c r="L14" s="19" t="n">
        <v>1887805.39599978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11468155.76</v>
      </c>
      <c r="C15" s="22"/>
      <c r="D15" s="19" t="n">
        <v>11468155.76</v>
      </c>
      <c r="E15" s="22" t="n">
        <v>0</v>
      </c>
      <c r="F15" s="22" t="n">
        <v>10870644</v>
      </c>
      <c r="G15" s="22" t="n">
        <v>0</v>
      </c>
      <c r="H15" s="22" t="n">
        <v>10870644</v>
      </c>
      <c r="I15" s="22" t="n">
        <v>1</v>
      </c>
      <c r="J15" s="19" t="n">
        <v>-597512</v>
      </c>
      <c r="K15" s="22"/>
      <c r="L15" s="19" t="n">
        <v>-0.240000003948808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511660.818591</v>
      </c>
      <c r="C16" s="19"/>
      <c r="D16" s="19" t="n">
        <v>511660.818591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141349.818591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155752</v>
      </c>
      <c r="O17" s="21" t="n">
        <v>242220</v>
      </c>
    </row>
    <row r="18" customFormat="false" ht="12.75" hidden="false" customHeight="false" outlineLevel="0" collapsed="false">
      <c r="A18" s="0" t="s">
        <v>24</v>
      </c>
      <c r="B18" s="19" t="n">
        <v>1264534.87</v>
      </c>
      <c r="C18" s="19"/>
      <c r="D18" s="19" t="n">
        <v>1264534.87</v>
      </c>
      <c r="E18" s="19" t="n">
        <v>0</v>
      </c>
      <c r="F18" s="19" t="n">
        <v>1150120</v>
      </c>
      <c r="G18" s="19"/>
      <c r="H18" s="19" t="n">
        <v>1150120</v>
      </c>
      <c r="I18" s="19"/>
      <c r="J18" s="19"/>
      <c r="K18" s="19"/>
      <c r="L18" s="19" t="n">
        <v>114414.87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157018841.98</v>
      </c>
      <c r="C20" s="19"/>
      <c r="D20" s="19" t="n">
        <v>157018841.98</v>
      </c>
      <c r="E20" s="19" t="n">
        <v>0</v>
      </c>
      <c r="F20" s="19" t="n">
        <v>160312634.8</v>
      </c>
      <c r="G20" s="19"/>
      <c r="H20" s="19" t="n">
        <v>160312634.8</v>
      </c>
      <c r="I20" s="19"/>
      <c r="J20" s="19"/>
      <c r="K20" s="19"/>
      <c r="L20" s="19" t="n">
        <v>-3293792.81999993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34359.28</v>
      </c>
      <c r="C23" s="19"/>
      <c r="D23" s="19" t="n">
        <v>34359.28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8359.27999999997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77310.13</v>
      </c>
      <c r="C24" s="19"/>
      <c r="D24" s="19" t="n">
        <v>77310.13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18810.13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8839061.75999999</v>
      </c>
      <c r="C25" s="19"/>
      <c r="D25" s="19" t="n">
        <v>8839061.75999999</v>
      </c>
      <c r="E25" s="19" t="n">
        <v>0</v>
      </c>
      <c r="F25" s="19" t="n">
        <v>4948402.5</v>
      </c>
      <c r="G25" s="19" t="n">
        <v>4948402.5</v>
      </c>
      <c r="H25" s="19" t="n">
        <v>0</v>
      </c>
      <c r="I25" s="19"/>
      <c r="J25" s="19" t="n">
        <v>-3875575.5</v>
      </c>
      <c r="K25" s="19"/>
      <c r="L25" s="19" t="n">
        <v>15083.7599999942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283748.23</v>
      </c>
      <c r="C26" s="19"/>
      <c r="D26" s="19" t="n">
        <v>283748.23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-63951.7699999996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236744858.195741</v>
      </c>
      <c r="C28" s="28" t="n">
        <v>0</v>
      </c>
      <c r="D28" s="28" t="n">
        <v>236744858.195741</v>
      </c>
      <c r="E28" s="28" t="n">
        <v>-33648840</v>
      </c>
      <c r="F28" s="28" t="n">
        <v>199833964.47</v>
      </c>
      <c r="G28" s="28" t="n">
        <v>4948402.5</v>
      </c>
      <c r="H28" s="28" t="n">
        <v>194885561.97</v>
      </c>
      <c r="I28" s="28"/>
      <c r="J28" s="28" t="n">
        <v>-4473087.5</v>
      </c>
      <c r="K28" s="28"/>
      <c r="L28" s="28" t="n">
        <v>-1211033.77425908</v>
      </c>
      <c r="M28" s="29"/>
      <c r="N28" s="30" t="n">
        <v>155752</v>
      </c>
      <c r="O28" s="30" t="n">
        <v>242220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236744858.195741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-1211033.77425912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tru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4948402.5</v>
      </c>
      <c r="E36" s="19" t="n">
        <v>4948402.5</v>
      </c>
      <c r="F36" s="22" t="n">
        <v>45051597.5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-1211033.77425912</v>
      </c>
    </row>
    <row r="38" customFormat="false" ht="12.75" hidden="true" customHeight="false" outlineLevel="0" collapsed="false">
      <c r="A38" s="24"/>
      <c r="B38" s="84"/>
      <c r="C38" s="84"/>
      <c r="D38" s="84"/>
      <c r="E38" s="84"/>
      <c r="F38" s="85"/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 t="s">
        <v>42</v>
      </c>
      <c r="B39" s="51" t="n">
        <v>50000000</v>
      </c>
      <c r="C39" s="51" t="n">
        <v>0</v>
      </c>
      <c r="D39" s="51" t="n">
        <v>4948402.5</v>
      </c>
      <c r="E39" s="51" t="n">
        <v>4948402.5</v>
      </c>
      <c r="F39" s="52" t="n">
        <v>45051597.5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270619.726000024</v>
      </c>
      <c r="C8" s="19"/>
      <c r="D8" s="19" t="n">
        <v>270619.726000024</v>
      </c>
      <c r="E8" s="19" t="n">
        <v>0</v>
      </c>
      <c r="F8" s="19" t="n">
        <v>627000</v>
      </c>
      <c r="G8" s="19"/>
      <c r="H8" s="19" t="n">
        <v>627000</v>
      </c>
      <c r="I8" s="19"/>
      <c r="J8" s="19"/>
      <c r="K8" s="19"/>
      <c r="L8" s="19" t="n">
        <v>-356380.273999976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5571487.68643954</v>
      </c>
      <c r="C12" s="19"/>
      <c r="D12" s="19" t="n">
        <v>5571487.68643954</v>
      </c>
      <c r="E12" s="19" t="n">
        <v>0</v>
      </c>
      <c r="F12" s="19" t="n">
        <v>3835460.48</v>
      </c>
      <c r="G12" s="19"/>
      <c r="H12" s="19" t="n">
        <v>3835460.48</v>
      </c>
      <c r="I12" s="19"/>
      <c r="J12" s="19"/>
      <c r="K12" s="19"/>
      <c r="L12" s="19" t="n">
        <v>1736027.20643954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340796.560000002</v>
      </c>
      <c r="C13" s="19"/>
      <c r="D13" s="19" t="n">
        <v>340796.560000002</v>
      </c>
      <c r="E13" s="19" t="n">
        <v>0</v>
      </c>
      <c r="F13" s="19" t="n">
        <v>693502</v>
      </c>
      <c r="G13" s="19"/>
      <c r="H13" s="19" t="n">
        <v>693502</v>
      </c>
      <c r="I13" s="19"/>
      <c r="J13" s="19"/>
      <c r="K13" s="19"/>
      <c r="L13" s="19" t="n">
        <v>-352705.439999998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34123248.6459998</v>
      </c>
      <c r="C14" s="19"/>
      <c r="D14" s="19" t="n">
        <v>34123248.6459998</v>
      </c>
      <c r="E14" s="19" t="n">
        <v>-24772550</v>
      </c>
      <c r="F14" s="19" t="n">
        <v>36249193.5</v>
      </c>
      <c r="G14" s="19"/>
      <c r="H14" s="19" t="n">
        <v>36249193.5</v>
      </c>
      <c r="I14" s="19"/>
      <c r="J14" s="19"/>
      <c r="K14" s="19"/>
      <c r="L14" s="19" t="n">
        <v>-26898494.8540002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6570265.18</v>
      </c>
      <c r="C15" s="22"/>
      <c r="D15" s="19" t="n">
        <v>6570265.18</v>
      </c>
      <c r="E15" s="22" t="n">
        <v>0</v>
      </c>
      <c r="F15" s="22" t="n">
        <v>11265524.5</v>
      </c>
      <c r="G15" s="22"/>
      <c r="H15" s="22" t="n">
        <v>11265524.5</v>
      </c>
      <c r="I15" s="22" t="n">
        <v>1</v>
      </c>
      <c r="J15" s="19" t="n">
        <v>0</v>
      </c>
      <c r="K15" s="22"/>
      <c r="L15" s="19" t="n">
        <v>-4695259.32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129423.318591</v>
      </c>
      <c r="C16" s="19"/>
      <c r="D16" s="19" t="n">
        <v>129423.318591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-240887.681409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189130</v>
      </c>
      <c r="O17" s="21" t="n">
        <v>342764</v>
      </c>
    </row>
    <row r="18" customFormat="false" ht="12.75" hidden="false" customHeight="false" outlineLevel="0" collapsed="false">
      <c r="A18" s="0" t="s">
        <v>24</v>
      </c>
      <c r="B18" s="19" t="n">
        <v>886482.43</v>
      </c>
      <c r="C18" s="19"/>
      <c r="D18" s="19" t="n">
        <v>886482.43</v>
      </c>
      <c r="E18" s="19" t="n">
        <v>0</v>
      </c>
      <c r="F18" s="19" t="n">
        <v>1302620</v>
      </c>
      <c r="G18" s="19"/>
      <c r="H18" s="19" t="n">
        <v>1302620</v>
      </c>
      <c r="I18" s="19"/>
      <c r="J18" s="19"/>
      <c r="K18" s="19"/>
      <c r="L18" s="19" t="n">
        <v>-416137.57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162260609.03</v>
      </c>
      <c r="C20" s="19"/>
      <c r="D20" s="19" t="n">
        <v>162260609.03</v>
      </c>
      <c r="E20" s="19" t="n">
        <v>0</v>
      </c>
      <c r="F20" s="19" t="n">
        <v>177823844</v>
      </c>
      <c r="G20" s="19"/>
      <c r="H20" s="19" t="n">
        <v>177823844</v>
      </c>
      <c r="I20" s="19"/>
      <c r="J20" s="19"/>
      <c r="K20" s="19"/>
      <c r="L20" s="19" t="n">
        <v>-15563234.9699999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58500.13</v>
      </c>
      <c r="C24" s="19"/>
      <c r="D24" s="19" t="n">
        <v>58500.13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0.129999999990105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4373202.62999999</v>
      </c>
      <c r="C25" s="19"/>
      <c r="D25" s="19" t="n">
        <v>4373202.62999999</v>
      </c>
      <c r="E25" s="19" t="n">
        <v>0</v>
      </c>
      <c r="F25" s="19" t="n">
        <v>5189275.5</v>
      </c>
      <c r="G25" s="19" t="n">
        <v>5189275.5</v>
      </c>
      <c r="H25" s="19" t="n">
        <v>0</v>
      </c>
      <c r="I25" s="19"/>
      <c r="J25" s="19" t="n">
        <v>240872.5</v>
      </c>
      <c r="K25" s="19"/>
      <c r="L25" s="19" t="n">
        <v>-575200.370000007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309793.49</v>
      </c>
      <c r="C26" s="19"/>
      <c r="D26" s="19" t="n">
        <v>309793.49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-37906.5099999998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214920429.396452</v>
      </c>
      <c r="C28" s="28" t="n">
        <v>0</v>
      </c>
      <c r="D28" s="28" t="n">
        <v>214920429.396452</v>
      </c>
      <c r="E28" s="28" t="n">
        <v>-24772550</v>
      </c>
      <c r="F28" s="28" t="n">
        <v>237788930.98</v>
      </c>
      <c r="G28" s="28" t="n">
        <v>5189275.5</v>
      </c>
      <c r="H28" s="28" t="n">
        <v>232599655.48</v>
      </c>
      <c r="I28" s="28"/>
      <c r="J28" s="28" t="n">
        <v>240872.5</v>
      </c>
      <c r="K28" s="28"/>
      <c r="L28" s="28" t="n">
        <v>-47400179.0835483</v>
      </c>
      <c r="M28" s="29"/>
      <c r="N28" s="30" t="n">
        <v>189130</v>
      </c>
      <c r="O28" s="30" t="n">
        <v>342764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214920429.396452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-47400179.0835484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5189275.5</v>
      </c>
      <c r="E36" s="51" t="n">
        <v>5189275.5</v>
      </c>
      <c r="F36" s="52" t="n">
        <v>44810724.5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-47400179.0835484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37224</v>
      </c>
      <c r="M2" s="5"/>
    </row>
    <row r="3" customFormat="false" ht="18" hidden="false" customHeight="false" outlineLevel="0" collapsed="false">
      <c r="A3" s="7" t="n">
        <v>37223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299859.726000024</v>
      </c>
      <c r="C8" s="19"/>
      <c r="D8" s="19" t="n">
        <v>299859.726000024</v>
      </c>
      <c r="E8" s="19" t="n">
        <v>0</v>
      </c>
      <c r="F8" s="19" t="n">
        <v>1254000</v>
      </c>
      <c r="G8" s="19"/>
      <c r="H8" s="19" t="n">
        <v>1254000</v>
      </c>
      <c r="I8" s="19"/>
      <c r="J8" s="19"/>
      <c r="K8" s="19"/>
      <c r="L8" s="19" t="n">
        <v>-954140.273999976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3474749.78765319</v>
      </c>
      <c r="C12" s="19"/>
      <c r="D12" s="19" t="n">
        <v>3474749.78765319</v>
      </c>
      <c r="E12" s="19" t="n">
        <v>0</v>
      </c>
      <c r="F12" s="19" t="n">
        <v>4163530.04</v>
      </c>
      <c r="G12" s="19"/>
      <c r="H12" s="19" t="n">
        <v>4163530.04</v>
      </c>
      <c r="I12" s="19"/>
      <c r="J12" s="19"/>
      <c r="K12" s="19"/>
      <c r="L12" s="19" t="n">
        <v>-688780.252346806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341785.060000002</v>
      </c>
      <c r="C13" s="19"/>
      <c r="D13" s="19" t="n">
        <v>341785.060000002</v>
      </c>
      <c r="E13" s="19" t="n">
        <v>0</v>
      </c>
      <c r="F13" s="19" t="n">
        <v>740752</v>
      </c>
      <c r="G13" s="19"/>
      <c r="H13" s="19" t="n">
        <v>740752</v>
      </c>
      <c r="I13" s="19"/>
      <c r="J13" s="19"/>
      <c r="K13" s="19"/>
      <c r="L13" s="19" t="n">
        <v>-398966.939999998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36635363.2959998</v>
      </c>
      <c r="C14" s="19"/>
      <c r="D14" s="19" t="n">
        <v>36635363.2959998</v>
      </c>
      <c r="E14" s="19" t="n">
        <v>-25624490</v>
      </c>
      <c r="F14" s="19" t="n">
        <v>13420502</v>
      </c>
      <c r="G14" s="19"/>
      <c r="H14" s="19" t="n">
        <v>13420502</v>
      </c>
      <c r="I14" s="19"/>
      <c r="J14" s="19"/>
      <c r="K14" s="19"/>
      <c r="L14" s="19" t="n">
        <v>-2409628.70400022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6227056.09</v>
      </c>
      <c r="C15" s="22"/>
      <c r="D15" s="19" t="n">
        <v>6227056.09</v>
      </c>
      <c r="E15" s="22" t="n">
        <v>0</v>
      </c>
      <c r="F15" s="22" t="n">
        <v>8184592</v>
      </c>
      <c r="G15" s="22"/>
      <c r="H15" s="22" t="n">
        <v>8184592</v>
      </c>
      <c r="I15" s="22" t="n">
        <v>1</v>
      </c>
      <c r="J15" s="19" t="n">
        <v>0</v>
      </c>
      <c r="K15" s="22"/>
      <c r="L15" s="19" t="n">
        <v>-1957535.91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159010.818591</v>
      </c>
      <c r="C16" s="19"/>
      <c r="D16" s="19" t="n">
        <v>159010.818591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-211300.181409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302717</v>
      </c>
      <c r="O17" s="21" t="n">
        <v>342764</v>
      </c>
    </row>
    <row r="18" customFormat="false" ht="12.75" hidden="false" customHeight="false" outlineLevel="0" collapsed="false">
      <c r="A18" s="0" t="s">
        <v>24</v>
      </c>
      <c r="B18" s="19" t="n">
        <v>1024751.18</v>
      </c>
      <c r="C18" s="19"/>
      <c r="D18" s="19" t="n">
        <v>1024751.18</v>
      </c>
      <c r="E18" s="19" t="n">
        <v>0</v>
      </c>
      <c r="F18" s="19" t="n">
        <v>1385120</v>
      </c>
      <c r="G18" s="19"/>
      <c r="H18" s="19" t="n">
        <v>1385120</v>
      </c>
      <c r="I18" s="19"/>
      <c r="J18" s="19"/>
      <c r="K18" s="19"/>
      <c r="L18" s="19" t="n">
        <v>-360368.82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151056656.13</v>
      </c>
      <c r="C20" s="19"/>
      <c r="D20" s="19" t="n">
        <v>151056656.13</v>
      </c>
      <c r="E20" s="19" t="n">
        <v>0</v>
      </c>
      <c r="F20" s="19" t="n">
        <v>122981480.2</v>
      </c>
      <c r="G20" s="19"/>
      <c r="H20" s="19" t="n">
        <v>122981480.2</v>
      </c>
      <c r="I20" s="19"/>
      <c r="J20" s="19"/>
      <c r="K20" s="19"/>
      <c r="L20" s="19" t="n">
        <v>28075175.9300001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17565.48</v>
      </c>
      <c r="C23" s="19"/>
      <c r="D23" s="19" t="n">
        <v>17565.48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17565.48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39516.18</v>
      </c>
      <c r="C24" s="19"/>
      <c r="D24" s="19" t="n">
        <v>39516.18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39516.18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3924779.42999999</v>
      </c>
      <c r="C25" s="19"/>
      <c r="D25" s="19" t="n">
        <v>3924779.42999999</v>
      </c>
      <c r="E25" s="19" t="n">
        <v>0</v>
      </c>
      <c r="F25" s="19" t="n">
        <v>2896189</v>
      </c>
      <c r="G25" s="19" t="n">
        <v>2896189</v>
      </c>
      <c r="H25" s="19" t="n">
        <v>0</v>
      </c>
      <c r="I25" s="19"/>
      <c r="J25" s="19" t="n">
        <v>-2293087</v>
      </c>
      <c r="K25" s="19"/>
      <c r="L25" s="19" t="n">
        <v>-1264496.57000001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400693.49</v>
      </c>
      <c r="C26" s="19"/>
      <c r="D26" s="19" t="n">
        <v>400693.49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52993.4900000002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203601786.957665</v>
      </c>
      <c r="C28" s="28" t="n">
        <v>0</v>
      </c>
      <c r="D28" s="28" t="n">
        <v>203601786.957665</v>
      </c>
      <c r="E28" s="28" t="n">
        <v>-25624490</v>
      </c>
      <c r="F28" s="28" t="n">
        <v>155744176.24</v>
      </c>
      <c r="G28" s="28" t="n">
        <v>2896189</v>
      </c>
      <c r="H28" s="28" t="n">
        <v>152847987.24</v>
      </c>
      <c r="I28" s="28"/>
      <c r="J28" s="28" t="n">
        <v>-2293087</v>
      </c>
      <c r="K28" s="28"/>
      <c r="L28" s="28" t="n">
        <v>19940033.7176654</v>
      </c>
      <c r="M28" s="29"/>
      <c r="N28" s="30" t="n">
        <v>302717</v>
      </c>
      <c r="O28" s="30" t="n">
        <v>342764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203601786.957665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19940033.7176653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2896189</v>
      </c>
      <c r="E36" s="51" t="n">
        <v>2896189</v>
      </c>
      <c r="F36" s="52" t="n">
        <v>47103811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19940033.7176653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428959.796000028</v>
      </c>
      <c r="C8" s="19"/>
      <c r="D8" s="19" t="n">
        <v>428959.796000028</v>
      </c>
      <c r="E8" s="19" t="n">
        <v>0</v>
      </c>
      <c r="F8" s="19" t="n">
        <v>388300</v>
      </c>
      <c r="G8" s="19"/>
      <c r="H8" s="21" t="n">
        <v>388300</v>
      </c>
      <c r="I8" s="19"/>
      <c r="J8" s="19"/>
      <c r="K8" s="19"/>
      <c r="L8" s="19" t="n">
        <v>40659.796000028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1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1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21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2725728.67061644</v>
      </c>
      <c r="C12" s="19"/>
      <c r="D12" s="19" t="n">
        <v>2725728.67061644</v>
      </c>
      <c r="E12" s="19" t="n">
        <v>0</v>
      </c>
      <c r="F12" s="19" t="n">
        <v>2596565.03</v>
      </c>
      <c r="G12" s="19"/>
      <c r="H12" s="21" t="n">
        <v>2596565.03</v>
      </c>
      <c r="I12" s="19"/>
      <c r="J12" s="19"/>
      <c r="K12" s="19"/>
      <c r="L12" s="19" t="n">
        <v>129163.640616444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2215520.19</v>
      </c>
      <c r="C13" s="19"/>
      <c r="D13" s="19" t="n">
        <v>2215520.19</v>
      </c>
      <c r="E13" s="19" t="n">
        <v>0</v>
      </c>
      <c r="F13" s="19" t="n">
        <v>1400544</v>
      </c>
      <c r="G13" s="19"/>
      <c r="H13" s="21" t="n">
        <v>1400544</v>
      </c>
      <c r="I13" s="19"/>
      <c r="J13" s="19"/>
      <c r="K13" s="19"/>
      <c r="L13" s="19" t="n">
        <v>814976.190000001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v>70869989.6559998</v>
      </c>
      <c r="C14" s="21" t="n">
        <v>8099229</v>
      </c>
      <c r="D14" s="19" t="n">
        <v>62770760.6559998</v>
      </c>
      <c r="E14" s="19" t="n">
        <v>-29673095.4</v>
      </c>
      <c r="F14" s="19" t="n">
        <v>16900771</v>
      </c>
      <c r="G14" s="19" t="n">
        <v>16900771</v>
      </c>
      <c r="H14" s="21" t="n">
        <v>0</v>
      </c>
      <c r="I14" s="19"/>
      <c r="J14" s="19"/>
      <c r="K14" s="19"/>
      <c r="L14" s="19" t="n">
        <v>24296123.2559997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11279510.905</v>
      </c>
      <c r="C15" s="22"/>
      <c r="D15" s="19" t="n">
        <v>11279510.905</v>
      </c>
      <c r="E15" s="22" t="n">
        <v>0</v>
      </c>
      <c r="F15" s="22" t="n">
        <v>10062141</v>
      </c>
      <c r="G15" s="22"/>
      <c r="H15" s="21" t="n">
        <v>10062141</v>
      </c>
      <c r="I15" s="22" t="n">
        <v>1</v>
      </c>
      <c r="J15" s="19" t="n">
        <v>-1122012.94</v>
      </c>
      <c r="K15" s="22"/>
      <c r="L15" s="19" t="n">
        <v>95356.9649999975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458048.257152</v>
      </c>
      <c r="C16" s="19"/>
      <c r="D16" s="19" t="n">
        <v>458048.257152</v>
      </c>
      <c r="E16" s="19" t="n">
        <v>0</v>
      </c>
      <c r="F16" s="19" t="n">
        <v>375311</v>
      </c>
      <c r="G16" s="19"/>
      <c r="H16" s="21" t="n">
        <v>375311</v>
      </c>
      <c r="I16" s="19"/>
      <c r="J16" s="19"/>
      <c r="K16" s="19"/>
      <c r="L16" s="19" t="n">
        <v>82737.2571520002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21" t="n">
        <v>0</v>
      </c>
      <c r="I17" s="19"/>
      <c r="J17" s="19"/>
      <c r="K17" s="19"/>
      <c r="L17" s="19" t="n">
        <v>0</v>
      </c>
      <c r="M17" s="20"/>
      <c r="N17" s="21" t="n">
        <v>330082.9</v>
      </c>
      <c r="O17" s="21" t="n">
        <v>153120</v>
      </c>
    </row>
    <row r="18" customFormat="false" ht="12.75" hidden="false" customHeight="false" outlineLevel="0" collapsed="false">
      <c r="A18" s="0" t="s">
        <v>24</v>
      </c>
      <c r="B18" s="19" t="n">
        <v>465511.02</v>
      </c>
      <c r="C18" s="19"/>
      <c r="D18" s="19" t="n">
        <v>465511.02</v>
      </c>
      <c r="E18" s="19" t="n">
        <v>0</v>
      </c>
      <c r="F18" s="19" t="n">
        <v>556520</v>
      </c>
      <c r="G18" s="19"/>
      <c r="H18" s="21" t="n">
        <v>556520</v>
      </c>
      <c r="I18" s="19"/>
      <c r="J18" s="19"/>
      <c r="K18" s="19"/>
      <c r="L18" s="19" t="n">
        <v>-91008.9800000005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21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29674727.0500001</v>
      </c>
      <c r="C20" s="19"/>
      <c r="D20" s="19" t="n">
        <v>29674727.0500001</v>
      </c>
      <c r="E20" s="19" t="n">
        <v>0</v>
      </c>
      <c r="F20" s="19" t="n">
        <v>22178414</v>
      </c>
      <c r="G20" s="19" t="n">
        <v>22178414</v>
      </c>
      <c r="H20" s="21" t="n">
        <v>0</v>
      </c>
      <c r="I20" s="19"/>
      <c r="J20" s="19" t="n">
        <v>-13867638</v>
      </c>
      <c r="K20" s="19"/>
      <c r="L20" s="19" t="n">
        <v>-6371324.94999988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421351.541421209</v>
      </c>
      <c r="C21" s="19"/>
      <c r="D21" s="19" t="n">
        <v>421351.541421209</v>
      </c>
      <c r="E21" s="19" t="n">
        <v>0</v>
      </c>
      <c r="F21" s="19" t="n">
        <v>392150</v>
      </c>
      <c r="G21" s="19"/>
      <c r="H21" s="21" t="n">
        <v>392150</v>
      </c>
      <c r="I21" s="19"/>
      <c r="J21" s="19"/>
      <c r="K21" s="19"/>
      <c r="L21" s="19" t="n">
        <v>29201.5414212093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21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129161.28</v>
      </c>
      <c r="C23" s="19"/>
      <c r="D23" s="19" t="n">
        <v>129161.28</v>
      </c>
      <c r="E23" s="19" t="n">
        <v>0</v>
      </c>
      <c r="F23" s="19" t="n">
        <v>114000</v>
      </c>
      <c r="G23" s="19"/>
      <c r="H23" s="21" t="n">
        <v>114000</v>
      </c>
      <c r="I23" s="19"/>
      <c r="J23" s="19"/>
      <c r="K23" s="19"/>
      <c r="L23" s="19" t="n">
        <v>15161.28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167491.58</v>
      </c>
      <c r="C24" s="19"/>
      <c r="D24" s="19" t="n">
        <v>167491.58</v>
      </c>
      <c r="E24" s="19" t="n">
        <v>0</v>
      </c>
      <c r="F24" s="19" t="n">
        <v>180000</v>
      </c>
      <c r="G24" s="19"/>
      <c r="H24" s="21" t="n">
        <v>180000</v>
      </c>
      <c r="I24" s="19"/>
      <c r="J24" s="19"/>
      <c r="K24" s="19"/>
      <c r="L24" s="19" t="n">
        <v>-12508.42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7406818.37999999</v>
      </c>
      <c r="C25" s="19"/>
      <c r="D25" s="19" t="n">
        <v>7406818.37999999</v>
      </c>
      <c r="E25" s="19" t="n">
        <v>0</v>
      </c>
      <c r="F25" s="19" t="n">
        <v>5891729</v>
      </c>
      <c r="G25" s="19" t="n">
        <v>5891729</v>
      </c>
      <c r="H25" s="21" t="n">
        <v>0</v>
      </c>
      <c r="I25" s="19"/>
      <c r="J25" s="19" t="n">
        <v>229237</v>
      </c>
      <c r="K25" s="19"/>
      <c r="L25" s="19" t="n">
        <v>1744326.37999999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86399.7100000005</v>
      </c>
      <c r="C26" s="19"/>
      <c r="D26" s="19" t="n">
        <v>86399.7100000005</v>
      </c>
      <c r="E26" s="19" t="n">
        <v>0</v>
      </c>
      <c r="F26" s="19" t="n">
        <v>86400</v>
      </c>
      <c r="G26" s="19"/>
      <c r="H26" s="21" t="n">
        <v>86400</v>
      </c>
      <c r="I26" s="19"/>
      <c r="J26" s="19"/>
      <c r="K26" s="19"/>
      <c r="L26" s="19" t="n">
        <v>-0.289999999542488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126329218.58419</v>
      </c>
      <c r="C28" s="28" t="n">
        <v>8099229</v>
      </c>
      <c r="D28" s="28" t="n">
        <v>118229989.58419</v>
      </c>
      <c r="E28" s="28" t="n">
        <v>-29673095.4</v>
      </c>
      <c r="F28" s="28" t="n">
        <v>61122845.03</v>
      </c>
      <c r="G28" s="28" t="n">
        <v>44970914</v>
      </c>
      <c r="H28" s="28" t="n">
        <v>16151931.03</v>
      </c>
      <c r="I28" s="28"/>
      <c r="J28" s="28" t="n">
        <v>-14760413.94</v>
      </c>
      <c r="K28" s="28"/>
      <c r="L28" s="28" t="n">
        <v>20772864.2141896</v>
      </c>
      <c r="M28" s="29"/>
      <c r="N28" s="30" t="n">
        <v>330082.9</v>
      </c>
      <c r="O28" s="30" t="n">
        <v>153120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126329218.58419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20772864.2141896</v>
      </c>
      <c r="M33" s="24"/>
    </row>
    <row r="34" customFormat="false" ht="12.75" hidden="false" customHeight="false" outlineLevel="0" collapsed="false">
      <c r="A34" s="24"/>
      <c r="C34" s="58" t="s">
        <v>37</v>
      </c>
      <c r="D34" s="58"/>
      <c r="K34" s="24"/>
      <c r="L34" s="0"/>
    </row>
    <row r="35" customFormat="false" ht="12.75" hidden="false" customHeight="false" outlineLevel="0" collapsed="false">
      <c r="A35" s="49" t="s">
        <v>38</v>
      </c>
      <c r="B35" s="58" t="s">
        <v>39</v>
      </c>
      <c r="C35" s="58" t="s">
        <v>13</v>
      </c>
      <c r="D35" s="59" t="s">
        <v>8</v>
      </c>
      <c r="E35" s="59" t="s">
        <v>40</v>
      </c>
      <c r="F35" s="59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4"/>
      <c r="L36" s="0"/>
    </row>
    <row r="37" customFormat="false" ht="12.75" hidden="false" customHeight="false" outlineLevel="0" collapsed="false">
      <c r="A37" s="24" t="s">
        <v>47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4"/>
      <c r="L37" s="0"/>
    </row>
    <row r="38" customFormat="false" ht="12.75" hidden="false" customHeight="false" outlineLevel="0" collapsed="false">
      <c r="A38" s="24" t="s">
        <v>46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53</v>
      </c>
      <c r="B39" s="60" t="n">
        <v>20000000</v>
      </c>
      <c r="C39" s="60" t="n">
        <v>0</v>
      </c>
      <c r="D39" s="60" t="n">
        <v>0</v>
      </c>
      <c r="E39" s="1" t="n">
        <v>0</v>
      </c>
      <c r="F39" s="2" t="n">
        <v>20000000</v>
      </c>
      <c r="K39" s="24"/>
      <c r="L39" s="0"/>
    </row>
    <row r="40" customFormat="false" ht="13.5" hidden="false" customHeight="false" outlineLevel="0" collapsed="false">
      <c r="A40" s="24"/>
      <c r="B40" s="61" t="n">
        <v>170000000</v>
      </c>
      <c r="C40" s="61" t="n">
        <v>8099229</v>
      </c>
      <c r="D40" s="61" t="n">
        <v>44970914</v>
      </c>
      <c r="E40" s="61" t="n">
        <v>53070143</v>
      </c>
      <c r="F40" s="61" t="n">
        <v>116929857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2" t="s">
        <v>54</v>
      </c>
      <c r="B42" s="63"/>
      <c r="C42" s="63"/>
      <c r="D42" s="63"/>
      <c r="E42" s="63"/>
      <c r="F42" s="64"/>
      <c r="G42" s="64"/>
      <c r="H42" s="65"/>
      <c r="I42" s="64"/>
      <c r="J42" s="64"/>
      <c r="K42" s="0"/>
      <c r="L42" s="0"/>
    </row>
    <row r="43" customFormat="false" ht="12.75" hidden="false" customHeight="false" outlineLevel="0" collapsed="false">
      <c r="A43" s="66" t="s">
        <v>8</v>
      </c>
      <c r="B43" s="67"/>
      <c r="C43" s="67"/>
      <c r="D43" s="67"/>
      <c r="E43" s="67"/>
      <c r="F43" s="68" t="n">
        <v>16900771</v>
      </c>
      <c r="G43" s="64"/>
      <c r="H43" s="62"/>
      <c r="I43" s="64"/>
      <c r="J43" s="64"/>
      <c r="K43" s="69"/>
      <c r="L43" s="0"/>
    </row>
    <row r="44" customFormat="false" ht="12.75" hidden="false" customHeight="false" outlineLevel="0" collapsed="false">
      <c r="A44" s="66" t="s">
        <v>55</v>
      </c>
      <c r="B44" s="67"/>
      <c r="C44" s="67"/>
      <c r="D44" s="67"/>
      <c r="E44" s="67"/>
      <c r="F44" s="70" t="n">
        <v>0</v>
      </c>
      <c r="G44" s="64"/>
      <c r="H44" s="65"/>
      <c r="I44" s="64"/>
      <c r="J44" s="64"/>
      <c r="K44" s="0"/>
      <c r="L44" s="0"/>
    </row>
    <row r="45" customFormat="false" ht="12.75" hidden="false" customHeight="false" outlineLevel="0" collapsed="false">
      <c r="A45" s="66" t="s">
        <v>56</v>
      </c>
      <c r="B45" s="67"/>
      <c r="C45" s="67"/>
      <c r="D45" s="67"/>
      <c r="E45" s="67"/>
      <c r="F45" s="71" t="n">
        <v>16900771</v>
      </c>
      <c r="G45" s="64"/>
      <c r="H45" s="65"/>
      <c r="I45" s="64"/>
      <c r="J45" s="64"/>
      <c r="K45" s="0"/>
      <c r="L45" s="0"/>
    </row>
    <row r="46" customFormat="false" ht="12.75" hidden="false" customHeight="false" outlineLevel="0" collapsed="false">
      <c r="A46" s="66"/>
      <c r="B46" s="67"/>
      <c r="C46" s="67"/>
      <c r="D46" s="67"/>
      <c r="E46" s="67"/>
      <c r="F46" s="70"/>
      <c r="G46" s="64"/>
      <c r="H46" s="65"/>
      <c r="I46" s="64"/>
      <c r="J46" s="64"/>
      <c r="K46" s="0"/>
      <c r="L46" s="0"/>
    </row>
    <row r="47" customFormat="false" ht="12.75" hidden="false" customHeight="false" outlineLevel="0" collapsed="false">
      <c r="A47" s="72" t="s">
        <v>57</v>
      </c>
      <c r="B47" s="73"/>
      <c r="C47" s="73"/>
      <c r="D47" s="73"/>
      <c r="E47" s="73"/>
      <c r="F47" s="64"/>
      <c r="G47" s="64"/>
      <c r="H47" s="65"/>
      <c r="I47" s="64"/>
      <c r="J47" s="64"/>
      <c r="K47" s="0"/>
      <c r="L47" s="0"/>
    </row>
    <row r="48" customFormat="false" ht="12.75" hidden="false" customHeight="false" outlineLevel="0" collapsed="false">
      <c r="A48" s="66" t="s">
        <v>58</v>
      </c>
      <c r="B48" s="67"/>
      <c r="C48" s="67"/>
      <c r="D48" s="67"/>
      <c r="E48" s="67"/>
      <c r="F48" s="68" t="n">
        <v>16900771</v>
      </c>
      <c r="G48" s="64"/>
      <c r="H48" s="65"/>
      <c r="I48" s="64"/>
      <c r="J48" s="64"/>
      <c r="K48" s="0"/>
      <c r="L48" s="0"/>
    </row>
    <row r="49" customFormat="false" ht="12.75" hidden="false" customHeight="false" outlineLevel="0" collapsed="false">
      <c r="A49" s="66" t="s">
        <v>13</v>
      </c>
      <c r="B49" s="67"/>
      <c r="C49" s="67"/>
      <c r="D49" s="67"/>
      <c r="E49" s="67"/>
      <c r="F49" s="70" t="n">
        <v>20000000</v>
      </c>
      <c r="G49" s="64" t="s">
        <v>59</v>
      </c>
      <c r="H49" s="65"/>
      <c r="I49" s="64"/>
      <c r="J49" s="64"/>
      <c r="K49" s="0"/>
      <c r="L49" s="0"/>
    </row>
    <row r="50" customFormat="false" ht="12.75" hidden="false" customHeight="false" outlineLevel="0" collapsed="false">
      <c r="A50" s="66" t="s">
        <v>7</v>
      </c>
      <c r="B50" s="67"/>
      <c r="C50" s="67"/>
      <c r="D50" s="67"/>
      <c r="E50" s="67"/>
      <c r="F50" s="68" t="n">
        <v>29673095.4</v>
      </c>
      <c r="G50" s="64"/>
      <c r="H50" s="65"/>
      <c r="I50" s="64"/>
      <c r="J50" s="64"/>
      <c r="K50" s="0"/>
      <c r="L50" s="0"/>
    </row>
    <row r="51" customFormat="false" ht="13.5" hidden="false" customHeight="false" outlineLevel="0" collapsed="false">
      <c r="A51" s="74" t="s">
        <v>60</v>
      </c>
      <c r="B51" s="75"/>
      <c r="C51" s="75"/>
      <c r="D51" s="75"/>
      <c r="E51" s="75"/>
      <c r="F51" s="76" t="n">
        <v>25000000</v>
      </c>
      <c r="G51" s="64" t="s">
        <v>61</v>
      </c>
      <c r="H51" s="77"/>
      <c r="I51" s="64"/>
      <c r="J51" s="64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8" t="s">
        <v>62</v>
      </c>
      <c r="B53" s="79"/>
      <c r="C53" s="79"/>
      <c r="D53" s="79"/>
      <c r="E53" s="79"/>
      <c r="F53" s="80"/>
      <c r="G53" s="80"/>
      <c r="H53" s="81"/>
      <c r="I53" s="80"/>
      <c r="J53" s="80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3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37225</v>
      </c>
      <c r="M2" s="5"/>
    </row>
    <row r="3" customFormat="false" ht="18" hidden="false" customHeight="false" outlineLevel="0" collapsed="false">
      <c r="A3" s="7" t="n">
        <v>37224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239387.866000025</v>
      </c>
      <c r="C8" s="19"/>
      <c r="D8" s="19" t="n">
        <v>239387.866000025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3843296.36640852</v>
      </c>
      <c r="C12" s="19"/>
      <c r="D12" s="19" t="n">
        <v>3843296.36640852</v>
      </c>
      <c r="E12" s="19" t="n">
        <v>0</v>
      </c>
      <c r="F12" s="19" t="n">
        <v>2164846.1</v>
      </c>
      <c r="G12" s="19"/>
      <c r="H12" s="19" t="n">
        <v>2164846.1</v>
      </c>
      <c r="I12" s="19"/>
      <c r="J12" s="19"/>
      <c r="K12" s="19"/>
      <c r="L12" s="19" t="n">
        <v>1678450.26640852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40320248.1459998</v>
      </c>
      <c r="C14" s="19"/>
      <c r="D14" s="19" t="n">
        <v>40320248.1459998</v>
      </c>
      <c r="E14" s="19" t="n">
        <v>-32599800</v>
      </c>
      <c r="F14" s="19" t="n">
        <v>10380508</v>
      </c>
      <c r="G14" s="19"/>
      <c r="H14" s="19" t="n">
        <v>10380508</v>
      </c>
      <c r="I14" s="19"/>
      <c r="J14" s="19"/>
      <c r="K14" s="19"/>
      <c r="L14" s="19" t="n">
        <v>-2660059.85400021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2238427.16</v>
      </c>
      <c r="C15" s="22"/>
      <c r="D15" s="19" t="n">
        <v>2238427.16</v>
      </c>
      <c r="E15" s="22" t="n">
        <v>0</v>
      </c>
      <c r="F15" s="22" t="n">
        <v>330480</v>
      </c>
      <c r="G15" s="22"/>
      <c r="H15" s="22" t="n">
        <v>330480</v>
      </c>
      <c r="I15" s="22" t="n">
        <v>1</v>
      </c>
      <c r="J15" s="19" t="n">
        <v>0</v>
      </c>
      <c r="K15" s="22"/>
      <c r="L15" s="19" t="n">
        <v>1907947.16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64204.5</v>
      </c>
      <c r="O17" s="21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161159385.08</v>
      </c>
      <c r="C20" s="19"/>
      <c r="D20" s="19" t="n">
        <v>161159385.08</v>
      </c>
      <c r="E20" s="19" t="n">
        <v>0</v>
      </c>
      <c r="F20" s="19" t="n">
        <v>136782414.8</v>
      </c>
      <c r="G20" s="19"/>
      <c r="H20" s="19" t="n">
        <v>136782414.8</v>
      </c>
      <c r="I20" s="19"/>
      <c r="J20" s="19"/>
      <c r="K20" s="19"/>
      <c r="L20" s="19" t="n">
        <v>24376970.28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0.179999999993015</v>
      </c>
      <c r="C24" s="19"/>
      <c r="D24" s="19" t="n">
        <v>0.179999999993015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4942661.10999999</v>
      </c>
      <c r="C25" s="19"/>
      <c r="D25" s="19" t="n">
        <v>4942661.10999999</v>
      </c>
      <c r="E25" s="19" t="n">
        <v>0</v>
      </c>
      <c r="F25" s="19" t="n">
        <v>1081766</v>
      </c>
      <c r="G25" s="19" t="n">
        <v>1081766</v>
      </c>
      <c r="H25" s="19" t="n">
        <v>0</v>
      </c>
      <c r="I25" s="19"/>
      <c r="J25" s="19" t="n">
        <v>-4107510</v>
      </c>
      <c r="K25" s="19"/>
      <c r="L25" s="19" t="n">
        <v>-246614.890000006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353081.49</v>
      </c>
      <c r="C26" s="19"/>
      <c r="D26" s="19" t="n">
        <v>353081.49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353081.49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213858848.856421</v>
      </c>
      <c r="C28" s="28" t="n">
        <v>0</v>
      </c>
      <c r="D28" s="28" t="n">
        <v>213858848.856421</v>
      </c>
      <c r="E28" s="28" t="n">
        <v>-32599800</v>
      </c>
      <c r="F28" s="28" t="n">
        <v>150740014.9</v>
      </c>
      <c r="G28" s="28" t="n">
        <v>1081766</v>
      </c>
      <c r="H28" s="28" t="n">
        <v>149658248.9</v>
      </c>
      <c r="I28" s="28"/>
      <c r="J28" s="28" t="n">
        <v>-4107510</v>
      </c>
      <c r="K28" s="28"/>
      <c r="L28" s="28" t="n">
        <v>26411523.9564206</v>
      </c>
      <c r="M28" s="29"/>
      <c r="N28" s="30" t="n">
        <v>64204.5</v>
      </c>
      <c r="O28" s="30" t="n">
        <v>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213858848.856421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26411523.9564206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1081766</v>
      </c>
      <c r="E36" s="51" t="n">
        <v>1081766</v>
      </c>
      <c r="F36" s="52" t="n">
        <v>48918234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35" activeCellId="0" sqref="L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6" min="16" style="0" width="15.13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37228</v>
      </c>
      <c r="M2" s="5"/>
    </row>
    <row r="3" customFormat="false" ht="18" hidden="false" customHeight="false" outlineLevel="0" collapsed="false">
      <c r="A3" s="7" t="n">
        <v>37225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239387.866000025</v>
      </c>
      <c r="C8" s="19"/>
      <c r="D8" s="19" t="n">
        <v>239387.866000025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3771108.22799829</v>
      </c>
      <c r="C12" s="19"/>
      <c r="D12" s="19" t="n">
        <v>3771108.22799829</v>
      </c>
      <c r="E12" s="19" t="n">
        <v>0</v>
      </c>
      <c r="F12" s="19" t="n">
        <v>2162700.19</v>
      </c>
      <c r="G12" s="19"/>
      <c r="H12" s="19" t="n">
        <v>2162700.19</v>
      </c>
      <c r="I12" s="19"/>
      <c r="J12" s="19"/>
      <c r="K12" s="19"/>
      <c r="L12" s="19" t="n">
        <v>1608408.03799829</v>
      </c>
      <c r="M12" s="20"/>
      <c r="N12" s="21"/>
      <c r="O12" s="21"/>
      <c r="P12" s="19" t="n">
        <v>-1851380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42416298.9959998</v>
      </c>
      <c r="C14" s="19"/>
      <c r="D14" s="19" t="n">
        <v>42416298.9959998</v>
      </c>
      <c r="E14" s="19" t="n">
        <v>-34771900</v>
      </c>
      <c r="F14" s="19" t="n">
        <v>9928738</v>
      </c>
      <c r="G14" s="19"/>
      <c r="H14" s="19" t="n">
        <v>9928738</v>
      </c>
      <c r="I14" s="19"/>
      <c r="J14" s="19"/>
      <c r="K14" s="19"/>
      <c r="L14" s="19" t="n">
        <v>-2284339.00400022</v>
      </c>
      <c r="M14" s="20"/>
      <c r="N14" s="21"/>
      <c r="O14" s="21"/>
      <c r="P14" s="19" t="n">
        <v>-2329686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64204.5</v>
      </c>
      <c r="O17" s="21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108667333.58</v>
      </c>
      <c r="C20" s="19"/>
      <c r="D20" s="19" t="n">
        <v>108667333.58</v>
      </c>
      <c r="E20" s="19" t="n">
        <v>0</v>
      </c>
      <c r="F20" s="19" t="n">
        <v>52834137</v>
      </c>
      <c r="G20" s="19"/>
      <c r="H20" s="19" t="n">
        <v>52834137</v>
      </c>
      <c r="I20" s="19"/>
      <c r="J20" s="19"/>
      <c r="K20" s="19"/>
      <c r="L20" s="19" t="n">
        <v>55833196.58</v>
      </c>
      <c r="M20" s="20"/>
      <c r="N20" s="21"/>
      <c r="O20" s="21"/>
      <c r="P20" s="19" t="n">
        <v>-7317910</v>
      </c>
    </row>
    <row r="21" customFormat="false" ht="12.75" hidden="false" customHeight="false" outlineLevel="0" collapsed="false">
      <c r="A21" s="0" t="s">
        <v>27</v>
      </c>
      <c r="B21" s="19" t="n">
        <v>-5.48857879056595</v>
      </c>
      <c r="C21" s="19"/>
      <c r="D21" s="19" t="n">
        <v>-5.48857879056595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-5.48857879056595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0.179999999993015</v>
      </c>
      <c r="C24" s="19"/>
      <c r="D24" s="19" t="n">
        <v>0.179999999993015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0.490000000223517</v>
      </c>
      <c r="C26" s="19"/>
      <c r="D26" s="19" t="n">
        <v>0.490000000223517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0.490000000223517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158168049.30801</v>
      </c>
      <c r="C28" s="28" t="n">
        <v>0</v>
      </c>
      <c r="D28" s="28" t="n">
        <v>158168049.30801</v>
      </c>
      <c r="E28" s="28" t="n">
        <v>-34771900</v>
      </c>
      <c r="F28" s="28" t="n">
        <v>64925575.19</v>
      </c>
      <c r="G28" s="28" t="n">
        <v>0</v>
      </c>
      <c r="H28" s="28" t="n">
        <v>64925575.19</v>
      </c>
      <c r="I28" s="28"/>
      <c r="J28" s="28" t="n">
        <v>0</v>
      </c>
      <c r="K28" s="28"/>
      <c r="L28" s="86" t="n">
        <v>58470574.1180104</v>
      </c>
      <c r="M28" s="29"/>
      <c r="N28" s="30" t="n">
        <v>64204.5</v>
      </c>
      <c r="O28" s="30" t="n">
        <v>0</v>
      </c>
      <c r="P28" s="28" t="n">
        <f aca="false">SUM(P8:P27)</f>
        <v>-11498976</v>
      </c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158168049.30801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58470574.1180104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0</v>
      </c>
      <c r="E36" s="51" t="n">
        <v>0</v>
      </c>
      <c r="F36" s="52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A38" s="53" t="s">
        <v>43</v>
      </c>
      <c r="B38" s="55"/>
      <c r="C38" s="55"/>
      <c r="D38" s="55"/>
      <c r="E38" s="55"/>
    </row>
    <row r="39" customFormat="false" ht="12.75" hidden="false" customHeight="false" outlineLevel="0" collapsed="false">
      <c r="A39" s="54" t="s">
        <v>45</v>
      </c>
      <c r="B39" s="55"/>
      <c r="C39" s="55"/>
      <c r="D39" s="55"/>
      <c r="E39" s="55"/>
    </row>
    <row r="40" customFormat="false" ht="12.75" hidden="true" customHeight="false" outlineLevel="0" collapsed="false">
      <c r="A40" s="54" t="s">
        <v>44</v>
      </c>
      <c r="B40" s="56" t="n">
        <v>842</v>
      </c>
      <c r="C40" s="55" t="n">
        <v>2162700</v>
      </c>
      <c r="D40" s="55" t="s">
        <v>69</v>
      </c>
      <c r="E40" s="55"/>
    </row>
    <row r="41" customFormat="false" ht="12.75" hidden="true" customHeight="false" outlineLevel="0" collapsed="false">
      <c r="B41" s="56" t="n">
        <v>460</v>
      </c>
      <c r="C41" s="55" t="n">
        <v>0</v>
      </c>
      <c r="D41" s="55"/>
      <c r="E41" s="55"/>
    </row>
    <row r="42" customFormat="false" ht="12.75" hidden="true" customHeight="false" outlineLevel="0" collapsed="false">
      <c r="A42" s="54" t="s">
        <v>45</v>
      </c>
      <c r="B42" s="56" t="n">
        <v>364</v>
      </c>
      <c r="C42" s="55" t="n">
        <v>0</v>
      </c>
      <c r="D42" s="55"/>
      <c r="E42" s="55"/>
    </row>
    <row r="43" customFormat="false" ht="12.75" hidden="true" customHeight="false" outlineLevel="0" collapsed="false">
      <c r="A43" s="54"/>
      <c r="B43" s="56"/>
      <c r="C43" s="55"/>
      <c r="D43" s="55"/>
      <c r="E43" s="55"/>
    </row>
    <row r="44" customFormat="false" ht="12.75" hidden="true" customHeight="false" outlineLevel="0" collapsed="false">
      <c r="A44" s="54" t="s">
        <v>46</v>
      </c>
      <c r="B44" s="56" t="n">
        <v>842</v>
      </c>
      <c r="C44" s="55"/>
      <c r="D44" s="55"/>
      <c r="E44" s="55"/>
    </row>
    <row r="45" customFormat="false" ht="12.75" hidden="true" customHeight="false" outlineLevel="0" collapsed="false">
      <c r="A45" s="54"/>
      <c r="B45" s="56" t="n">
        <v>460</v>
      </c>
      <c r="C45" s="55" t="n">
        <f aca="false">135000</f>
        <v>135000</v>
      </c>
      <c r="D45" s="55"/>
      <c r="E45" s="55"/>
    </row>
    <row r="46" customFormat="false" ht="12.75" hidden="true" customHeight="false" outlineLevel="0" collapsed="false">
      <c r="A46" s="54"/>
      <c r="B46" s="56" t="n">
        <v>364</v>
      </c>
      <c r="C46" s="87" t="n">
        <f aca="false">9783736+10002</f>
        <v>9793738</v>
      </c>
      <c r="D46" s="55"/>
      <c r="E46" s="55"/>
    </row>
    <row r="47" customFormat="false" ht="12.75" hidden="true" customHeight="false" outlineLevel="0" collapsed="false">
      <c r="A47" s="54"/>
      <c r="B47" s="56"/>
      <c r="C47" s="55"/>
      <c r="D47" s="55"/>
      <c r="E47" s="55"/>
    </row>
    <row r="48" customFormat="false" ht="12.75" hidden="true" customHeight="false" outlineLevel="0" collapsed="false">
      <c r="A48" s="54" t="s">
        <v>47</v>
      </c>
      <c r="B48" s="56" t="n">
        <v>842</v>
      </c>
      <c r="C48" s="55"/>
    </row>
    <row r="49" customFormat="false" ht="12.75" hidden="true" customHeight="false" outlineLevel="0" collapsed="false">
      <c r="A49" s="54"/>
      <c r="B49" s="56" t="n">
        <v>460</v>
      </c>
      <c r="C49" s="87" t="n">
        <v>273900</v>
      </c>
    </row>
    <row r="50" customFormat="false" ht="12.75" hidden="true" customHeight="false" outlineLevel="0" collapsed="false">
      <c r="A50" s="54"/>
      <c r="B50" s="56" t="n">
        <v>364</v>
      </c>
      <c r="C50" s="55" t="n">
        <f aca="false">52560237</f>
        <v>52560237</v>
      </c>
    </row>
    <row r="51" customFormat="false" ht="12.75" hidden="true" customHeight="false" outlineLevel="0" collapsed="false">
      <c r="A51" s="54"/>
      <c r="B51" s="56"/>
      <c r="C51" s="55"/>
    </row>
    <row r="52" customFormat="false" ht="12.75" hidden="true" customHeight="false" outlineLevel="0" collapsed="false">
      <c r="A52" s="54"/>
      <c r="B52" s="56"/>
      <c r="C52" s="55"/>
    </row>
    <row r="53" customFormat="false" ht="12.75" hidden="true" customHeight="false" outlineLevel="0" collapsed="false">
      <c r="B53" s="57"/>
      <c r="C53" s="88" t="s">
        <v>70</v>
      </c>
      <c r="D53" s="88" t="s">
        <v>71</v>
      </c>
      <c r="E53" s="89" t="s">
        <v>72</v>
      </c>
    </row>
    <row r="54" customFormat="false" ht="12.75" hidden="true" customHeight="false" outlineLevel="0" collapsed="false">
      <c r="A54" s="0" t="s">
        <v>48</v>
      </c>
      <c r="B54" s="90" t="n">
        <v>842</v>
      </c>
      <c r="C54" s="1" t="n">
        <f aca="false">C40+C44+C48</f>
        <v>2162700</v>
      </c>
      <c r="D54" s="1" t="n">
        <f aca="false">E54-C54</f>
        <v>12420122</v>
      </c>
      <c r="E54" s="1" t="n">
        <v>14582822</v>
      </c>
    </row>
    <row r="55" customFormat="false" ht="12.75" hidden="true" customHeight="false" outlineLevel="0" collapsed="false">
      <c r="B55" s="90" t="n">
        <v>460</v>
      </c>
      <c r="C55" s="1" t="n">
        <f aca="false">C41+C45+C49</f>
        <v>408900</v>
      </c>
      <c r="D55" s="1" t="n">
        <f aca="false">E55-C55</f>
        <v>17817375</v>
      </c>
      <c r="E55" s="1" t="n">
        <v>18226275</v>
      </c>
    </row>
    <row r="56" customFormat="false" ht="12.75" hidden="true" customHeight="false" outlineLevel="0" collapsed="false">
      <c r="B56" s="90" t="n">
        <v>364</v>
      </c>
      <c r="C56" s="60" t="n">
        <f aca="false">C42+C46+C50</f>
        <v>62353975</v>
      </c>
      <c r="D56" s="60" t="n">
        <f aca="false">E56-C56</f>
        <v>78894535</v>
      </c>
      <c r="E56" s="60" t="n">
        <v>141248510</v>
      </c>
    </row>
    <row r="57" customFormat="false" ht="12.75" hidden="true" customHeight="false" outlineLevel="0" collapsed="false">
      <c r="B57" s="57"/>
      <c r="C57" s="1" t="n">
        <f aca="false">SUM(C54:C56)</f>
        <v>64925575</v>
      </c>
      <c r="D57" s="1" t="n">
        <f aca="false">SUM(D54:D56)</f>
        <v>109132032</v>
      </c>
      <c r="E57" s="1" t="n">
        <f aca="false">SUM(E54:E56)</f>
        <v>174057607</v>
      </c>
    </row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</sheetData>
  <mergeCells count="1">
    <mergeCell ref="C34:D34"/>
  </mergeCells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&amp;L&amp;8O:\erms\erms_adm\NYMEX\2001\Nov\&amp;F {&amp;A}&amp;R&amp;8Page &amp;P of &amp;N
&amp;D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403687.026000025</v>
      </c>
      <c r="C8" s="19"/>
      <c r="D8" s="19" t="n">
        <v>403687.026000025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15387.0260000248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2232331.43755057</v>
      </c>
      <c r="C12" s="19"/>
      <c r="D12" s="19" t="n">
        <v>2232331.43755057</v>
      </c>
      <c r="E12" s="19" t="n">
        <v>0</v>
      </c>
      <c r="F12" s="19" t="n">
        <v>2591424.12</v>
      </c>
      <c r="G12" s="19"/>
      <c r="H12" s="19" t="n">
        <v>2591424.12</v>
      </c>
      <c r="I12" s="19"/>
      <c r="J12" s="19"/>
      <c r="K12" s="19"/>
      <c r="L12" s="19" t="n">
        <v>-359092.682449432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1962327.87</v>
      </c>
      <c r="C13" s="19"/>
      <c r="D13" s="19" t="n">
        <v>1962327.87</v>
      </c>
      <c r="E13" s="19" t="n">
        <v>0</v>
      </c>
      <c r="F13" s="19" t="n">
        <v>1199664</v>
      </c>
      <c r="G13" s="19"/>
      <c r="H13" s="19" t="n">
        <v>1199664</v>
      </c>
      <c r="I13" s="19"/>
      <c r="J13" s="19"/>
      <c r="K13" s="19"/>
      <c r="L13" s="19" t="n">
        <v>762663.870000005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v>47030548.2659998</v>
      </c>
      <c r="C14" s="19" t="n">
        <v>11860565</v>
      </c>
      <c r="D14" s="19" t="n">
        <v>35169983.2659998</v>
      </c>
      <c r="E14" s="19" t="n">
        <v>-29392755</v>
      </c>
      <c r="F14" s="19" t="n">
        <v>13139435</v>
      </c>
      <c r="G14" s="19" t="n">
        <v>13139435</v>
      </c>
      <c r="H14" s="19" t="n">
        <v>0</v>
      </c>
      <c r="I14" s="19"/>
      <c r="J14" s="19"/>
      <c r="K14" s="19"/>
      <c r="L14" s="19" t="n">
        <v>4498358.26599977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9498001.405</v>
      </c>
      <c r="C15" s="22" t="n">
        <v>564140</v>
      </c>
      <c r="D15" s="19" t="n">
        <v>8933861.405</v>
      </c>
      <c r="E15" s="22" t="n">
        <v>0</v>
      </c>
      <c r="F15" s="22" t="n">
        <v>10646516</v>
      </c>
      <c r="G15" s="22" t="n">
        <v>584372.6</v>
      </c>
      <c r="H15" s="22" t="n">
        <v>10062143.4</v>
      </c>
      <c r="I15" s="22" t="n">
        <v>1</v>
      </c>
      <c r="J15" s="19" t="n">
        <v>1148514.6</v>
      </c>
      <c r="K15" s="22"/>
      <c r="L15" s="19" t="n">
        <v>0.00499999755993485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369073.808591</v>
      </c>
      <c r="C16" s="19"/>
      <c r="D16" s="19" t="n">
        <v>369073.808591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-6237.19140899973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133490.4</v>
      </c>
      <c r="O17" s="21" t="n">
        <v>322220</v>
      </c>
    </row>
    <row r="18" customFormat="false" ht="12.75" hidden="false" customHeight="false" outlineLevel="0" collapsed="false">
      <c r="A18" s="0" t="s">
        <v>24</v>
      </c>
      <c r="B18" s="19" t="n">
        <v>368941.04</v>
      </c>
      <c r="C18" s="19"/>
      <c r="D18" s="19" t="n">
        <v>368941.04</v>
      </c>
      <c r="E18" s="19" t="n">
        <v>0</v>
      </c>
      <c r="F18" s="19" t="n">
        <v>616520</v>
      </c>
      <c r="G18" s="19"/>
      <c r="H18" s="19" t="n">
        <v>616520</v>
      </c>
      <c r="I18" s="19"/>
      <c r="J18" s="19"/>
      <c r="K18" s="19"/>
      <c r="L18" s="19" t="n">
        <v>-247578.96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27737623.3500001</v>
      </c>
      <c r="C20" s="19"/>
      <c r="D20" s="19" t="n">
        <v>27737623.3500001</v>
      </c>
      <c r="E20" s="19" t="n">
        <v>0</v>
      </c>
      <c r="F20" s="19" t="n">
        <v>27588814</v>
      </c>
      <c r="G20" s="19" t="n">
        <v>27588814</v>
      </c>
      <c r="H20" s="19" t="n">
        <v>0</v>
      </c>
      <c r="I20" s="19"/>
      <c r="J20" s="19" t="n">
        <v>5410400</v>
      </c>
      <c r="K20" s="19"/>
      <c r="L20" s="19" t="n">
        <v>5559209.35000012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458149.941421209</v>
      </c>
      <c r="C21" s="19"/>
      <c r="D21" s="19" t="n">
        <v>458149.941421209</v>
      </c>
      <c r="E21" s="19" t="n">
        <v>0</v>
      </c>
      <c r="F21" s="19" t="n">
        <v>458150</v>
      </c>
      <c r="G21" s="19"/>
      <c r="H21" s="19" t="n">
        <v>458150</v>
      </c>
      <c r="I21" s="19"/>
      <c r="J21" s="19"/>
      <c r="K21" s="19"/>
      <c r="L21" s="19" t="n">
        <v>-0.0585787907475606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99845.48</v>
      </c>
      <c r="C23" s="19"/>
      <c r="D23" s="19" t="n">
        <v>99845.48</v>
      </c>
      <c r="E23" s="19" t="n">
        <v>0</v>
      </c>
      <c r="F23" s="19" t="n">
        <v>79000</v>
      </c>
      <c r="G23" s="19"/>
      <c r="H23" s="19" t="n">
        <v>79000</v>
      </c>
      <c r="I23" s="19"/>
      <c r="J23" s="19"/>
      <c r="K23" s="19"/>
      <c r="L23" s="19" t="n">
        <v>20845.48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153298.93</v>
      </c>
      <c r="C24" s="19"/>
      <c r="D24" s="19" t="n">
        <v>153298.93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6298.92999999999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6160379.37999999</v>
      </c>
      <c r="C25" s="19"/>
      <c r="D25" s="19" t="n">
        <v>6160379.37999999</v>
      </c>
      <c r="E25" s="19" t="n">
        <v>0</v>
      </c>
      <c r="F25" s="19" t="n">
        <v>5545701</v>
      </c>
      <c r="G25" s="19" t="n">
        <v>5545701</v>
      </c>
      <c r="H25" s="19" t="n">
        <v>0</v>
      </c>
      <c r="I25" s="19"/>
      <c r="J25" s="19" t="n">
        <v>-346028</v>
      </c>
      <c r="K25" s="19"/>
      <c r="L25" s="19" t="n">
        <v>268650.379999993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122399.23</v>
      </c>
      <c r="C26" s="19"/>
      <c r="D26" s="19" t="n">
        <v>122399.23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35999.2300000005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96596607.7125628</v>
      </c>
      <c r="C28" s="28" t="n">
        <v>12424705</v>
      </c>
      <c r="D28" s="28" t="n">
        <v>84171902.7125628</v>
      </c>
      <c r="E28" s="28" t="n">
        <v>-29392755</v>
      </c>
      <c r="F28" s="28" t="n">
        <v>62862235.12</v>
      </c>
      <c r="G28" s="28" t="n">
        <v>46858322.6</v>
      </c>
      <c r="H28" s="28" t="n">
        <v>16003912.52</v>
      </c>
      <c r="I28" s="28"/>
      <c r="J28" s="28" t="n">
        <v>6212886.6</v>
      </c>
      <c r="K28" s="28"/>
      <c r="L28" s="28" t="n">
        <v>10554504.1925627</v>
      </c>
      <c r="M28" s="29"/>
      <c r="N28" s="30" t="n">
        <v>133490.4</v>
      </c>
      <c r="O28" s="30" t="n">
        <v>322220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96596607.7125628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10554504.1925628</v>
      </c>
      <c r="M33" s="24"/>
    </row>
    <row r="34" customFormat="false" ht="12.75" hidden="false" customHeight="false" outlineLevel="0" collapsed="false">
      <c r="A34" s="24"/>
      <c r="C34" s="58" t="s">
        <v>37</v>
      </c>
      <c r="D34" s="58"/>
      <c r="K34" s="24"/>
      <c r="L34" s="0"/>
    </row>
    <row r="35" customFormat="false" ht="12.75" hidden="false" customHeight="false" outlineLevel="0" collapsed="false">
      <c r="A35" s="49" t="s">
        <v>38</v>
      </c>
      <c r="B35" s="58" t="s">
        <v>39</v>
      </c>
      <c r="C35" s="58" t="s">
        <v>13</v>
      </c>
      <c r="D35" s="59" t="s">
        <v>8</v>
      </c>
      <c r="E35" s="59" t="s">
        <v>40</v>
      </c>
      <c r="F35" s="59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4"/>
      <c r="L36" s="0"/>
    </row>
    <row r="37" customFormat="false" ht="12.75" hidden="false" customHeight="false" outlineLevel="0" collapsed="false">
      <c r="A37" s="24" t="s">
        <v>47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4"/>
      <c r="L37" s="0"/>
    </row>
    <row r="38" customFormat="false" ht="12.75" hidden="false" customHeight="false" outlineLevel="0" collapsed="false">
      <c r="A38" s="24" t="s">
        <v>46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53</v>
      </c>
      <c r="B39" s="60" t="n">
        <v>20000000</v>
      </c>
      <c r="C39" s="60" t="n">
        <v>564140</v>
      </c>
      <c r="D39" s="60" t="n">
        <v>584372.6</v>
      </c>
      <c r="E39" s="1" t="n">
        <v>1148512.6</v>
      </c>
      <c r="F39" s="2" t="n">
        <v>18851487.4</v>
      </c>
      <c r="K39" s="24"/>
      <c r="L39" s="0"/>
    </row>
    <row r="40" customFormat="false" ht="13.5" hidden="false" customHeight="false" outlineLevel="0" collapsed="false">
      <c r="A40" s="24"/>
      <c r="B40" s="61" t="n">
        <v>170000000</v>
      </c>
      <c r="C40" s="61" t="n">
        <v>12424705</v>
      </c>
      <c r="D40" s="61" t="n">
        <v>46858322.6</v>
      </c>
      <c r="E40" s="61" t="n">
        <v>59283027.6</v>
      </c>
      <c r="F40" s="61" t="n">
        <v>110716972.4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2" t="s">
        <v>54</v>
      </c>
      <c r="B42" s="63"/>
      <c r="C42" s="63"/>
      <c r="D42" s="63"/>
      <c r="E42" s="63"/>
      <c r="F42" s="64"/>
      <c r="G42" s="64"/>
      <c r="H42" s="65"/>
      <c r="I42" s="64"/>
      <c r="J42" s="64"/>
      <c r="K42" s="0"/>
      <c r="L42" s="0"/>
    </row>
    <row r="43" customFormat="false" ht="12.75" hidden="false" customHeight="false" outlineLevel="0" collapsed="false">
      <c r="A43" s="66" t="s">
        <v>8</v>
      </c>
      <c r="B43" s="67"/>
      <c r="C43" s="67"/>
      <c r="D43" s="67"/>
      <c r="E43" s="67"/>
      <c r="F43" s="70" t="n">
        <v>13139435</v>
      </c>
      <c r="G43" s="64"/>
      <c r="H43" s="62"/>
      <c r="I43" s="64"/>
      <c r="J43" s="64"/>
      <c r="K43" s="69"/>
      <c r="L43" s="0"/>
    </row>
    <row r="44" customFormat="false" ht="12.75" hidden="false" customHeight="false" outlineLevel="0" collapsed="false">
      <c r="A44" s="66" t="s">
        <v>55</v>
      </c>
      <c r="B44" s="67"/>
      <c r="C44" s="67"/>
      <c r="D44" s="67"/>
      <c r="E44" s="67"/>
      <c r="F44" s="70" t="n">
        <v>0</v>
      </c>
      <c r="G44" s="64"/>
      <c r="H44" s="65"/>
      <c r="I44" s="64"/>
      <c r="J44" s="64"/>
      <c r="K44" s="0"/>
      <c r="L44" s="0"/>
    </row>
    <row r="45" customFormat="false" ht="12.75" hidden="false" customHeight="false" outlineLevel="0" collapsed="false">
      <c r="A45" s="66" t="s">
        <v>56</v>
      </c>
      <c r="B45" s="67"/>
      <c r="C45" s="67"/>
      <c r="D45" s="67"/>
      <c r="E45" s="67"/>
      <c r="F45" s="82" t="n">
        <v>13139435</v>
      </c>
      <c r="G45" s="64"/>
      <c r="H45" s="65"/>
      <c r="I45" s="64"/>
      <c r="J45" s="64"/>
      <c r="K45" s="0"/>
      <c r="L45" s="0"/>
    </row>
    <row r="46" customFormat="false" ht="12.75" hidden="false" customHeight="false" outlineLevel="0" collapsed="false">
      <c r="A46" s="66"/>
      <c r="B46" s="67"/>
      <c r="C46" s="67"/>
      <c r="D46" s="67"/>
      <c r="E46" s="67"/>
      <c r="F46" s="70"/>
      <c r="G46" s="64"/>
      <c r="H46" s="65"/>
      <c r="I46" s="64"/>
      <c r="J46" s="64"/>
      <c r="K46" s="0"/>
      <c r="L46" s="0"/>
    </row>
    <row r="47" customFormat="false" ht="12.75" hidden="false" customHeight="false" outlineLevel="0" collapsed="false">
      <c r="A47" s="72" t="s">
        <v>57</v>
      </c>
      <c r="B47" s="73"/>
      <c r="C47" s="73"/>
      <c r="D47" s="73"/>
      <c r="E47" s="73"/>
      <c r="F47" s="64"/>
      <c r="G47" s="64"/>
      <c r="H47" s="65"/>
      <c r="I47" s="64"/>
      <c r="J47" s="64"/>
      <c r="K47" s="0"/>
      <c r="L47" s="0"/>
    </row>
    <row r="48" customFormat="false" ht="12.75" hidden="false" customHeight="false" outlineLevel="0" collapsed="false">
      <c r="A48" s="66" t="s">
        <v>58</v>
      </c>
      <c r="B48" s="67"/>
      <c r="C48" s="67"/>
      <c r="D48" s="67"/>
      <c r="E48" s="67"/>
      <c r="F48" s="70" t="n">
        <v>13139435</v>
      </c>
      <c r="G48" s="64"/>
      <c r="H48" s="65"/>
      <c r="I48" s="64"/>
      <c r="J48" s="64"/>
      <c r="K48" s="0"/>
      <c r="L48" s="0"/>
    </row>
    <row r="49" customFormat="false" ht="12.75" hidden="false" customHeight="false" outlineLevel="0" collapsed="false">
      <c r="A49" s="66" t="s">
        <v>13</v>
      </c>
      <c r="B49" s="67"/>
      <c r="C49" s="67"/>
      <c r="D49" s="67"/>
      <c r="E49" s="67"/>
      <c r="F49" s="70" t="n">
        <v>20000000</v>
      </c>
      <c r="G49" s="64" t="s">
        <v>59</v>
      </c>
      <c r="H49" s="65"/>
      <c r="I49" s="64"/>
      <c r="J49" s="64"/>
      <c r="K49" s="0"/>
      <c r="L49" s="0"/>
    </row>
    <row r="50" customFormat="false" ht="12.75" hidden="false" customHeight="false" outlineLevel="0" collapsed="false">
      <c r="A50" s="66" t="s">
        <v>7</v>
      </c>
      <c r="B50" s="67"/>
      <c r="C50" s="67"/>
      <c r="D50" s="67"/>
      <c r="E50" s="67"/>
      <c r="F50" s="68" t="n">
        <v>29293755</v>
      </c>
      <c r="G50" s="64"/>
      <c r="H50" s="65"/>
      <c r="I50" s="64"/>
      <c r="J50" s="64"/>
      <c r="K50" s="0"/>
      <c r="L50" s="0"/>
    </row>
    <row r="51" customFormat="false" ht="13.5" hidden="false" customHeight="false" outlineLevel="0" collapsed="false">
      <c r="A51" s="74" t="s">
        <v>60</v>
      </c>
      <c r="B51" s="75"/>
      <c r="C51" s="75"/>
      <c r="D51" s="75"/>
      <c r="E51" s="75"/>
      <c r="F51" s="76" t="n">
        <v>25000000</v>
      </c>
      <c r="G51" s="64" t="s">
        <v>61</v>
      </c>
      <c r="H51" s="77"/>
      <c r="I51" s="64"/>
      <c r="J51" s="64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8" t="s">
        <v>62</v>
      </c>
      <c r="B53" s="79"/>
      <c r="C53" s="79"/>
      <c r="D53" s="79"/>
      <c r="E53" s="79"/>
      <c r="F53" s="80"/>
      <c r="G53" s="80"/>
      <c r="H53" s="81"/>
      <c r="I53" s="80"/>
      <c r="J53" s="80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3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414371.026000025</v>
      </c>
      <c r="C8" s="19"/>
      <c r="D8" s="19" t="n">
        <v>414371.026000025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26071.0260000248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2739530.09435275</v>
      </c>
      <c r="C12" s="19"/>
      <c r="D12" s="19" t="n">
        <v>2739530.09435275</v>
      </c>
      <c r="E12" s="19" t="n">
        <v>0</v>
      </c>
      <c r="F12" s="19" t="n">
        <v>2511837.81</v>
      </c>
      <c r="G12" s="19"/>
      <c r="H12" s="19" t="n">
        <v>2511837.81</v>
      </c>
      <c r="I12" s="19"/>
      <c r="J12" s="19"/>
      <c r="K12" s="19"/>
      <c r="L12" s="19" t="n">
        <v>227692.284352746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932350.120000005</v>
      </c>
      <c r="C13" s="19"/>
      <c r="D13" s="19" t="n">
        <v>932350.120000005</v>
      </c>
      <c r="E13" s="19" t="n">
        <v>0</v>
      </c>
      <c r="F13" s="19" t="n">
        <v>1142964</v>
      </c>
      <c r="G13" s="19"/>
      <c r="H13" s="19" t="n">
        <v>1142964</v>
      </c>
      <c r="I13" s="19"/>
      <c r="J13" s="19"/>
      <c r="K13" s="19"/>
      <c r="L13" s="19" t="n">
        <v>-210613.879999995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v>47035408.1959998</v>
      </c>
      <c r="C14" s="21" t="n">
        <v>9936510</v>
      </c>
      <c r="D14" s="19" t="n">
        <v>37098898.1959998</v>
      </c>
      <c r="E14" s="19" t="n">
        <v>-34511776.6</v>
      </c>
      <c r="F14" s="19" t="n">
        <v>15063490</v>
      </c>
      <c r="G14" s="19" t="n">
        <v>15063490</v>
      </c>
      <c r="H14" s="19" t="n">
        <v>0</v>
      </c>
      <c r="I14" s="19"/>
      <c r="J14" s="19" t="n">
        <v>0</v>
      </c>
      <c r="K14" s="19"/>
      <c r="L14" s="19" t="n">
        <v>-2539858.40400021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15165996.005</v>
      </c>
      <c r="C15" s="22"/>
      <c r="D15" s="19" t="n">
        <v>15165996.005</v>
      </c>
      <c r="E15" s="22" t="n">
        <v>0</v>
      </c>
      <c r="F15" s="22" t="n">
        <v>10646516</v>
      </c>
      <c r="G15" s="22"/>
      <c r="H15" s="22" t="n">
        <v>10646516</v>
      </c>
      <c r="I15" s="22" t="n">
        <v>1</v>
      </c>
      <c r="J15" s="19" t="n">
        <v>-1148514.6</v>
      </c>
      <c r="K15" s="22"/>
      <c r="L15" s="19" t="n">
        <v>3370965.405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315448.308591</v>
      </c>
      <c r="C16" s="19"/>
      <c r="D16" s="19" t="n">
        <v>315448.308591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-59862.6914089997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358839.4</v>
      </c>
      <c r="O17" s="21" t="n">
        <v>417220</v>
      </c>
    </row>
    <row r="18" customFormat="false" ht="12.75" hidden="false" customHeight="false" outlineLevel="0" collapsed="false">
      <c r="A18" s="0" t="s">
        <v>24</v>
      </c>
      <c r="B18" s="19" t="n">
        <v>730137.54</v>
      </c>
      <c r="C18" s="19"/>
      <c r="D18" s="19" t="n">
        <v>730137.54</v>
      </c>
      <c r="E18" s="19" t="n">
        <v>0</v>
      </c>
      <c r="F18" s="19" t="n">
        <v>512020</v>
      </c>
      <c r="G18" s="19"/>
      <c r="H18" s="19" t="n">
        <v>512020</v>
      </c>
      <c r="I18" s="19"/>
      <c r="J18" s="19"/>
      <c r="K18" s="19"/>
      <c r="L18" s="19" t="n">
        <v>218117.54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32323387.72</v>
      </c>
      <c r="C20" s="19"/>
      <c r="D20" s="19" t="n">
        <v>32323387.72</v>
      </c>
      <c r="E20" s="19" t="n">
        <v>0</v>
      </c>
      <c r="F20" s="19" t="n">
        <v>25608872</v>
      </c>
      <c r="G20" s="19" t="n">
        <v>25608872</v>
      </c>
      <c r="H20" s="19" t="n">
        <v>0</v>
      </c>
      <c r="I20" s="19"/>
      <c r="J20" s="19" t="n">
        <v>-1979942</v>
      </c>
      <c r="K20" s="19"/>
      <c r="L20" s="19" t="n">
        <v>4734573.72000005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492799.741421209</v>
      </c>
      <c r="C21" s="19"/>
      <c r="D21" s="19" t="n">
        <v>492799.741421209</v>
      </c>
      <c r="E21" s="19" t="n">
        <v>0</v>
      </c>
      <c r="F21" s="19" t="n">
        <v>492800</v>
      </c>
      <c r="G21" s="19"/>
      <c r="H21" s="19" t="n">
        <v>492800</v>
      </c>
      <c r="I21" s="19"/>
      <c r="J21" s="19"/>
      <c r="K21" s="19"/>
      <c r="L21" s="19" t="n">
        <v>-0.258578790700994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64008.08</v>
      </c>
      <c r="C23" s="19"/>
      <c r="D23" s="19" t="n">
        <v>64008.08</v>
      </c>
      <c r="E23" s="19" t="n">
        <v>0</v>
      </c>
      <c r="F23" s="19" t="n">
        <v>70000</v>
      </c>
      <c r="G23" s="19"/>
      <c r="H23" s="19" t="n">
        <v>70000</v>
      </c>
      <c r="I23" s="19"/>
      <c r="J23" s="19"/>
      <c r="K23" s="19"/>
      <c r="L23" s="19" t="n">
        <v>-5991.91999999998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127421.93</v>
      </c>
      <c r="C24" s="19"/>
      <c r="D24" s="19" t="n">
        <v>127421.93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-19578.07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6129837.17999999</v>
      </c>
      <c r="C25" s="19"/>
      <c r="D25" s="19" t="n">
        <v>6129837.17999999</v>
      </c>
      <c r="E25" s="19" t="n">
        <v>0</v>
      </c>
      <c r="F25" s="19" t="n">
        <v>5570731</v>
      </c>
      <c r="G25" s="19" t="n">
        <v>5570731</v>
      </c>
      <c r="H25" s="19" t="n">
        <v>0</v>
      </c>
      <c r="I25" s="19"/>
      <c r="J25" s="19" t="n">
        <v>25030</v>
      </c>
      <c r="K25" s="19"/>
      <c r="L25" s="19" t="n">
        <v>584136.179999994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65399.2300000005</v>
      </c>
      <c r="C26" s="19"/>
      <c r="D26" s="19" t="n">
        <v>65399.2300000005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-21000.7699999996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106536095.719365</v>
      </c>
      <c r="C28" s="28" t="n">
        <v>9936510</v>
      </c>
      <c r="D28" s="28" t="n">
        <v>96599585.7193649</v>
      </c>
      <c r="E28" s="28" t="n">
        <v>-34511776.6</v>
      </c>
      <c r="F28" s="28" t="n">
        <v>62616241.81</v>
      </c>
      <c r="G28" s="28" t="n">
        <v>46243093</v>
      </c>
      <c r="H28" s="28" t="n">
        <v>16373148.81</v>
      </c>
      <c r="I28" s="28"/>
      <c r="J28" s="28" t="n">
        <v>-3103426.6</v>
      </c>
      <c r="K28" s="28"/>
      <c r="L28" s="28" t="n">
        <v>6304650.70936486</v>
      </c>
      <c r="M28" s="29"/>
      <c r="N28" s="30" t="n">
        <v>358839.4</v>
      </c>
      <c r="O28" s="30" t="n">
        <v>417220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106536095.719365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6304650.70936486</v>
      </c>
      <c r="M33" s="24"/>
    </row>
    <row r="34" customFormat="false" ht="12.75" hidden="false" customHeight="false" outlineLevel="0" collapsed="false">
      <c r="A34" s="24"/>
      <c r="C34" s="58" t="s">
        <v>37</v>
      </c>
      <c r="D34" s="58"/>
      <c r="K34" s="24"/>
      <c r="L34" s="0"/>
    </row>
    <row r="35" customFormat="false" ht="12.75" hidden="false" customHeight="false" outlineLevel="0" collapsed="false">
      <c r="A35" s="49" t="s">
        <v>38</v>
      </c>
      <c r="B35" s="58" t="s">
        <v>39</v>
      </c>
      <c r="C35" s="58" t="s">
        <v>13</v>
      </c>
      <c r="D35" s="59" t="s">
        <v>8</v>
      </c>
      <c r="E35" s="59" t="s">
        <v>40</v>
      </c>
      <c r="F35" s="59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4"/>
      <c r="L36" s="0"/>
    </row>
    <row r="37" customFormat="false" ht="12.75" hidden="false" customHeight="false" outlineLevel="0" collapsed="false">
      <c r="A37" s="24" t="s">
        <v>47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4"/>
      <c r="L37" s="0"/>
    </row>
    <row r="38" customFormat="false" ht="12.75" hidden="false" customHeight="false" outlineLevel="0" collapsed="false">
      <c r="A38" s="24" t="s">
        <v>46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53</v>
      </c>
      <c r="B39" s="60" t="n">
        <v>20000000</v>
      </c>
      <c r="C39" s="60"/>
      <c r="D39" s="60"/>
      <c r="E39" s="60" t="n">
        <v>0</v>
      </c>
      <c r="F39" s="83" t="n">
        <v>20000000</v>
      </c>
      <c r="K39" s="24"/>
      <c r="L39" s="0"/>
    </row>
    <row r="40" customFormat="false" ht="13.5" hidden="false" customHeight="false" outlineLevel="0" collapsed="false">
      <c r="A40" s="24"/>
      <c r="B40" s="61" t="n">
        <v>170000000</v>
      </c>
      <c r="C40" s="61" t="n">
        <v>9936510</v>
      </c>
      <c r="D40" s="61" t="n">
        <v>46243093</v>
      </c>
      <c r="E40" s="61" t="n">
        <v>56179603</v>
      </c>
      <c r="F40" s="61" t="n">
        <v>113820397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2" t="s">
        <v>54</v>
      </c>
      <c r="B42" s="63"/>
      <c r="C42" s="63"/>
      <c r="D42" s="63"/>
      <c r="E42" s="63"/>
      <c r="F42" s="64"/>
      <c r="G42" s="64"/>
      <c r="H42" s="65"/>
      <c r="I42" s="64"/>
      <c r="J42" s="64"/>
      <c r="K42" s="0"/>
      <c r="L42" s="0"/>
    </row>
    <row r="43" customFormat="false" ht="12.75" hidden="false" customHeight="false" outlineLevel="0" collapsed="false">
      <c r="A43" s="66" t="s">
        <v>8</v>
      </c>
      <c r="B43" s="67"/>
      <c r="C43" s="67"/>
      <c r="D43" s="67"/>
      <c r="E43" s="67"/>
      <c r="F43" s="70" t="n">
        <v>15063490</v>
      </c>
      <c r="G43" s="64"/>
      <c r="H43" s="62"/>
      <c r="I43" s="64"/>
      <c r="J43" s="64"/>
      <c r="K43" s="69"/>
      <c r="L43" s="0"/>
    </row>
    <row r="44" customFormat="false" ht="12.75" hidden="false" customHeight="false" outlineLevel="0" collapsed="false">
      <c r="A44" s="66" t="s">
        <v>55</v>
      </c>
      <c r="B44" s="67"/>
      <c r="C44" s="67"/>
      <c r="D44" s="67"/>
      <c r="E44" s="67"/>
      <c r="F44" s="70" t="n">
        <v>0</v>
      </c>
      <c r="G44" s="64"/>
      <c r="H44" s="65"/>
      <c r="I44" s="64"/>
      <c r="J44" s="64"/>
      <c r="K44" s="0"/>
      <c r="L44" s="0"/>
    </row>
    <row r="45" customFormat="false" ht="12.75" hidden="false" customHeight="false" outlineLevel="0" collapsed="false">
      <c r="A45" s="66" t="s">
        <v>56</v>
      </c>
      <c r="B45" s="67"/>
      <c r="C45" s="67"/>
      <c r="D45" s="67"/>
      <c r="E45" s="67"/>
      <c r="F45" s="82" t="n">
        <v>15063490</v>
      </c>
      <c r="G45" s="64"/>
      <c r="H45" s="65"/>
      <c r="I45" s="64"/>
      <c r="J45" s="64"/>
      <c r="K45" s="0"/>
      <c r="L45" s="0"/>
    </row>
    <row r="46" customFormat="false" ht="12.75" hidden="false" customHeight="false" outlineLevel="0" collapsed="false">
      <c r="A46" s="66"/>
      <c r="B46" s="67"/>
      <c r="C46" s="67"/>
      <c r="D46" s="67"/>
      <c r="E46" s="67"/>
      <c r="F46" s="70"/>
      <c r="G46" s="64"/>
      <c r="H46" s="65"/>
      <c r="I46" s="64"/>
      <c r="J46" s="64"/>
      <c r="K46" s="0"/>
      <c r="L46" s="0"/>
    </row>
    <row r="47" customFormat="false" ht="12.75" hidden="false" customHeight="false" outlineLevel="0" collapsed="false">
      <c r="A47" s="72" t="s">
        <v>57</v>
      </c>
      <c r="B47" s="73"/>
      <c r="C47" s="73"/>
      <c r="D47" s="73"/>
      <c r="E47" s="73"/>
      <c r="F47" s="64"/>
      <c r="G47" s="64"/>
      <c r="H47" s="65"/>
      <c r="I47" s="64"/>
      <c r="J47" s="64"/>
      <c r="K47" s="0"/>
      <c r="L47" s="0"/>
    </row>
    <row r="48" customFormat="false" ht="12.75" hidden="false" customHeight="false" outlineLevel="0" collapsed="false">
      <c r="A48" s="66" t="s">
        <v>58</v>
      </c>
      <c r="B48" s="67"/>
      <c r="C48" s="67"/>
      <c r="D48" s="67"/>
      <c r="E48" s="67"/>
      <c r="F48" s="70" t="n">
        <v>15063490</v>
      </c>
      <c r="G48" s="64"/>
      <c r="H48" s="65"/>
      <c r="I48" s="64"/>
      <c r="J48" s="64"/>
      <c r="K48" s="0"/>
      <c r="L48" s="0"/>
    </row>
    <row r="49" customFormat="false" ht="12.75" hidden="false" customHeight="false" outlineLevel="0" collapsed="false">
      <c r="A49" s="66" t="s">
        <v>13</v>
      </c>
      <c r="B49" s="67"/>
      <c r="C49" s="67"/>
      <c r="D49" s="67"/>
      <c r="E49" s="67"/>
      <c r="F49" s="70" t="n">
        <v>18655272.5</v>
      </c>
      <c r="G49" s="64" t="s">
        <v>59</v>
      </c>
      <c r="H49" s="65"/>
      <c r="I49" s="64"/>
      <c r="J49" s="64"/>
      <c r="K49" s="0"/>
      <c r="L49" s="0"/>
    </row>
    <row r="50" customFormat="false" ht="12.75" hidden="false" customHeight="false" outlineLevel="0" collapsed="false">
      <c r="A50" s="66" t="s">
        <v>7</v>
      </c>
      <c r="B50" s="67"/>
      <c r="C50" s="67"/>
      <c r="D50" s="67"/>
      <c r="E50" s="67"/>
      <c r="F50" s="68" t="n">
        <v>34511776.6</v>
      </c>
      <c r="G50" s="64"/>
      <c r="H50" s="65"/>
      <c r="I50" s="64"/>
      <c r="J50" s="64"/>
      <c r="K50" s="0"/>
      <c r="L50" s="0"/>
    </row>
    <row r="51" customFormat="false" ht="13.5" hidden="false" customHeight="false" outlineLevel="0" collapsed="false">
      <c r="A51" s="74" t="s">
        <v>60</v>
      </c>
      <c r="B51" s="75"/>
      <c r="C51" s="75"/>
      <c r="D51" s="75"/>
      <c r="E51" s="75"/>
      <c r="F51" s="76" t="n">
        <v>25000000</v>
      </c>
      <c r="G51" s="64" t="s">
        <v>61</v>
      </c>
      <c r="H51" s="77"/>
      <c r="I51" s="64"/>
      <c r="J51" s="64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8" t="s">
        <v>62</v>
      </c>
      <c r="B53" s="79"/>
      <c r="C53" s="79"/>
      <c r="D53" s="79"/>
      <c r="E53" s="79"/>
      <c r="F53" s="80"/>
      <c r="G53" s="80"/>
      <c r="H53" s="81"/>
      <c r="I53" s="80"/>
      <c r="J53" s="80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3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401733.026000025</v>
      </c>
      <c r="C8" s="19"/>
      <c r="D8" s="19" t="n">
        <v>401733.026000025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13433.0260000248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-0.779999971389771</v>
      </c>
      <c r="C10" s="22"/>
      <c r="D10" s="19" t="n">
        <v>-0.779999971389771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-0.779999971389771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2914496.92354644</v>
      </c>
      <c r="C12" s="19"/>
      <c r="D12" s="19" t="n">
        <v>2914496.92354644</v>
      </c>
      <c r="E12" s="19" t="n">
        <v>0</v>
      </c>
      <c r="F12" s="19" t="n">
        <v>2556195.27</v>
      </c>
      <c r="G12" s="19"/>
      <c r="H12" s="19" t="n">
        <v>2556195.27</v>
      </c>
      <c r="I12" s="19"/>
      <c r="J12" s="19"/>
      <c r="K12" s="19"/>
      <c r="L12" s="19" t="n">
        <v>358301.653546442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1006198.76000001</v>
      </c>
      <c r="C13" s="19"/>
      <c r="D13" s="19" t="n">
        <v>1006198.76000001</v>
      </c>
      <c r="E13" s="19" t="n">
        <v>0</v>
      </c>
      <c r="F13" s="19" t="n">
        <v>1264464</v>
      </c>
      <c r="G13" s="19"/>
      <c r="H13" s="19" t="n">
        <v>1264464</v>
      </c>
      <c r="I13" s="19"/>
      <c r="J13" s="19"/>
      <c r="K13" s="19"/>
      <c r="L13" s="19" t="n">
        <v>-258265.239999995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v>53235570.3959998</v>
      </c>
      <c r="C14" s="19"/>
      <c r="D14" s="19" t="n">
        <v>53235570.3959998</v>
      </c>
      <c r="E14" s="19" t="n">
        <v>-34945905.2</v>
      </c>
      <c r="F14" s="19" t="n">
        <v>13036837</v>
      </c>
      <c r="G14" s="19"/>
      <c r="H14" s="19" t="n">
        <v>13036837</v>
      </c>
      <c r="I14" s="19"/>
      <c r="J14" s="19"/>
      <c r="K14" s="19"/>
      <c r="L14" s="19" t="n">
        <v>5252828.19599977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10674383.945</v>
      </c>
      <c r="C15" s="22"/>
      <c r="D15" s="19" t="n">
        <v>10674383.945</v>
      </c>
      <c r="E15" s="22" t="n">
        <v>0</v>
      </c>
      <c r="F15" s="22" t="n">
        <v>10894016</v>
      </c>
      <c r="G15" s="22" t="n">
        <v>219632</v>
      </c>
      <c r="H15" s="22" t="n">
        <v>10674384</v>
      </c>
      <c r="I15" s="22" t="n">
        <v>1</v>
      </c>
      <c r="J15" s="19" t="n">
        <v>219632.06</v>
      </c>
      <c r="K15" s="22"/>
      <c r="L15" s="19" t="n">
        <v>0.00499999470775947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167711.308591</v>
      </c>
      <c r="C16" s="19"/>
      <c r="D16" s="19" t="n">
        <v>167711.308591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-207599.691409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427279.4</v>
      </c>
      <c r="O17" s="21" t="n">
        <v>227220</v>
      </c>
    </row>
    <row r="18" customFormat="false" ht="12.75" hidden="false" customHeight="false" outlineLevel="0" collapsed="false">
      <c r="A18" s="0" t="s">
        <v>24</v>
      </c>
      <c r="B18" s="19" t="n">
        <v>543612.58</v>
      </c>
      <c r="C18" s="19"/>
      <c r="D18" s="19" t="n">
        <v>543612.58</v>
      </c>
      <c r="E18" s="19" t="n">
        <v>0</v>
      </c>
      <c r="F18" s="19" t="n">
        <v>704020</v>
      </c>
      <c r="G18" s="19"/>
      <c r="H18" s="19" t="n">
        <v>704020</v>
      </c>
      <c r="I18" s="19"/>
      <c r="J18" s="19"/>
      <c r="K18" s="19"/>
      <c r="L18" s="19" t="n">
        <v>-160407.42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40451767.0200001</v>
      </c>
      <c r="C20" s="19"/>
      <c r="D20" s="19" t="n">
        <v>40451767.0200001</v>
      </c>
      <c r="E20" s="19" t="n">
        <v>0</v>
      </c>
      <c r="F20" s="19" t="n">
        <v>30352815</v>
      </c>
      <c r="G20" s="19" t="n">
        <v>30352815</v>
      </c>
      <c r="H20" s="19" t="n">
        <v>0</v>
      </c>
      <c r="I20" s="19"/>
      <c r="J20" s="19" t="n">
        <v>4743943</v>
      </c>
      <c r="K20" s="19"/>
      <c r="L20" s="19" t="n">
        <v>14842895.0200001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-78261.1585787907</v>
      </c>
      <c r="C21" s="19"/>
      <c r="D21" s="19" t="n">
        <v>-78261.1585787907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-78261.1585787907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53786.68</v>
      </c>
      <c r="C23" s="19"/>
      <c r="D23" s="19" t="n">
        <v>53786.68</v>
      </c>
      <c r="E23" s="19" t="n">
        <v>0</v>
      </c>
      <c r="F23" s="19" t="n">
        <v>48000</v>
      </c>
      <c r="G23" s="19"/>
      <c r="H23" s="19" t="n">
        <v>48000</v>
      </c>
      <c r="I23" s="19"/>
      <c r="J23" s="19"/>
      <c r="K23" s="19"/>
      <c r="L23" s="19" t="n">
        <v>5786.67999999999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103001.93</v>
      </c>
      <c r="C24" s="19"/>
      <c r="D24" s="19" t="n">
        <v>103001.93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-43998.07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5798134.98</v>
      </c>
      <c r="C25" s="19"/>
      <c r="D25" s="19" t="n">
        <v>5798134.98</v>
      </c>
      <c r="E25" s="19" t="n">
        <v>0</v>
      </c>
      <c r="F25" s="19" t="n">
        <v>5506807</v>
      </c>
      <c r="G25" s="19" t="n">
        <v>5506807</v>
      </c>
      <c r="H25" s="19" t="n">
        <v>0</v>
      </c>
      <c r="I25" s="19"/>
      <c r="J25" s="19" t="n">
        <v>-63924</v>
      </c>
      <c r="K25" s="19"/>
      <c r="L25" s="19" t="n">
        <v>227403.979999995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97154.7100000005</v>
      </c>
      <c r="C26" s="19"/>
      <c r="D26" s="19" t="n">
        <v>97154.7100000005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10754.7100000005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115369290.648559</v>
      </c>
      <c r="C28" s="28" t="n">
        <v>0</v>
      </c>
      <c r="D28" s="28" t="n">
        <v>115369290.648559</v>
      </c>
      <c r="E28" s="28" t="n">
        <v>-34945905.2</v>
      </c>
      <c r="F28" s="28" t="n">
        <v>65360165.27</v>
      </c>
      <c r="G28" s="28" t="n">
        <v>36079254</v>
      </c>
      <c r="H28" s="28" t="n">
        <v>29280911.27</v>
      </c>
      <c r="I28" s="28"/>
      <c r="J28" s="28" t="n">
        <v>4899651.06</v>
      </c>
      <c r="K28" s="28"/>
      <c r="L28" s="28" t="n">
        <v>19962871.2385586</v>
      </c>
      <c r="M28" s="29"/>
      <c r="N28" s="30" t="n">
        <v>427279.4</v>
      </c>
      <c r="O28" s="30" t="n">
        <v>227220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115369290.648559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19962871.2385586</v>
      </c>
      <c r="M33" s="24"/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5506807</v>
      </c>
      <c r="E36" s="19" t="n">
        <v>5506807</v>
      </c>
      <c r="F36" s="22" t="n">
        <v>44493193</v>
      </c>
      <c r="G36" s="22"/>
      <c r="H36" s="25"/>
      <c r="I36" s="22"/>
      <c r="J36" s="22"/>
      <c r="K36" s="22"/>
      <c r="L36" s="22"/>
      <c r="M36" s="24"/>
    </row>
    <row r="37" customFormat="false" ht="12.75" hidden="false" customHeight="false" outlineLevel="0" collapsed="false">
      <c r="A37" s="24" t="s">
        <v>47</v>
      </c>
      <c r="B37" s="19" t="n">
        <v>75000000</v>
      </c>
      <c r="C37" s="19" t="n">
        <v>0</v>
      </c>
      <c r="D37" s="19" t="n">
        <v>30352815</v>
      </c>
      <c r="E37" s="19" t="n">
        <v>30352815</v>
      </c>
      <c r="F37" s="22" t="n">
        <v>44647185</v>
      </c>
      <c r="G37" s="22"/>
      <c r="H37" s="25"/>
      <c r="I37" s="22"/>
      <c r="J37" s="22"/>
      <c r="K37" s="22"/>
      <c r="L37" s="22"/>
      <c r="M37" s="24"/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0</v>
      </c>
      <c r="D38" s="84" t="n">
        <v>219632</v>
      </c>
      <c r="E38" s="84" t="n">
        <v>219632</v>
      </c>
      <c r="F38" s="85" t="n">
        <v>19780368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145000000</v>
      </c>
      <c r="C39" s="51" t="n">
        <v>0</v>
      </c>
      <c r="D39" s="51" t="n">
        <v>36079254</v>
      </c>
      <c r="E39" s="51" t="n">
        <v>36079254</v>
      </c>
      <c r="F39" s="52" t="n">
        <v>108920746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368421.026000025</v>
      </c>
      <c r="C8" s="19"/>
      <c r="D8" s="19" t="n">
        <v>368421.026000025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-52878.9739999753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2740328.78936518</v>
      </c>
      <c r="C12" s="19"/>
      <c r="D12" s="19" t="n">
        <v>2740328.78936518</v>
      </c>
      <c r="E12" s="19" t="n">
        <v>0</v>
      </c>
      <c r="F12" s="19" t="n">
        <v>2634927.2</v>
      </c>
      <c r="G12" s="19"/>
      <c r="H12" s="19" t="n">
        <v>2634927.2</v>
      </c>
      <c r="I12" s="19"/>
      <c r="J12" s="19"/>
      <c r="K12" s="19"/>
      <c r="L12" s="19" t="n">
        <v>105401.589365183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754661.380000006</v>
      </c>
      <c r="C13" s="19"/>
      <c r="D13" s="19" t="n">
        <v>754661.380000006</v>
      </c>
      <c r="E13" s="19" t="n">
        <v>0</v>
      </c>
      <c r="F13" s="19" t="n">
        <v>1264464</v>
      </c>
      <c r="G13" s="19"/>
      <c r="H13" s="19" t="n">
        <v>1264464</v>
      </c>
      <c r="I13" s="19"/>
      <c r="J13" s="19"/>
      <c r="K13" s="19"/>
      <c r="L13" s="19" t="n">
        <v>-509802.619999994</v>
      </c>
      <c r="M13" s="20"/>
      <c r="N13" s="21"/>
      <c r="O13" s="21"/>
    </row>
    <row r="14" customFormat="false" ht="12.75" hidden="false" customHeight="false" outlineLevel="0" collapsed="false">
      <c r="A14" s="0" t="s">
        <v>49</v>
      </c>
      <c r="B14" s="19" t="n">
        <v>47526365.0459998</v>
      </c>
      <c r="C14" s="19"/>
      <c r="D14" s="19" t="n">
        <v>47526365.0459998</v>
      </c>
      <c r="E14" s="19" t="n">
        <v>-34940777.6</v>
      </c>
      <c r="F14" s="19" t="n">
        <v>15831923</v>
      </c>
      <c r="G14" s="19"/>
      <c r="H14" s="19" t="n">
        <v>15831923</v>
      </c>
      <c r="I14" s="19"/>
      <c r="J14" s="19"/>
      <c r="K14" s="19"/>
      <c r="L14" s="19" t="n">
        <v>0.445999786257744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11003943.065</v>
      </c>
      <c r="C15" s="22"/>
      <c r="D15" s="19" t="n">
        <v>11003943.065</v>
      </c>
      <c r="E15" s="22" t="n">
        <v>0</v>
      </c>
      <c r="F15" s="22" t="n">
        <v>11059016</v>
      </c>
      <c r="G15" s="22" t="n">
        <v>219632</v>
      </c>
      <c r="H15" s="22" t="n">
        <v>10839384</v>
      </c>
      <c r="I15" s="22" t="n">
        <v>1</v>
      </c>
      <c r="J15" s="19" t="n">
        <v>55072.94</v>
      </c>
      <c r="K15" s="22"/>
      <c r="L15" s="19" t="n">
        <v>0.00499999389285222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270136.308591</v>
      </c>
      <c r="C16" s="19"/>
      <c r="D16" s="19" t="n">
        <v>270136.308591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-105174.691409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253341.9</v>
      </c>
      <c r="O17" s="21" t="n">
        <v>179720</v>
      </c>
    </row>
    <row r="18" customFormat="false" ht="12.75" hidden="false" customHeight="false" outlineLevel="0" collapsed="false">
      <c r="A18" s="0" t="s">
        <v>24</v>
      </c>
      <c r="B18" s="19" t="n">
        <v>802688.02</v>
      </c>
      <c r="C18" s="19"/>
      <c r="D18" s="19" t="n">
        <v>802688.02</v>
      </c>
      <c r="E18" s="19" t="n">
        <v>0</v>
      </c>
      <c r="F18" s="19" t="n">
        <v>641520</v>
      </c>
      <c r="G18" s="19"/>
      <c r="H18" s="19" t="n">
        <v>641520</v>
      </c>
      <c r="I18" s="19"/>
      <c r="J18" s="19"/>
      <c r="K18" s="19"/>
      <c r="L18" s="19" t="n">
        <v>161168.02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38152577.1200002</v>
      </c>
      <c r="C20" s="19"/>
      <c r="D20" s="19" t="n">
        <v>38152577.1200002</v>
      </c>
      <c r="E20" s="19" t="n">
        <v>0</v>
      </c>
      <c r="F20" s="19" t="n">
        <v>25328862</v>
      </c>
      <c r="G20" s="19"/>
      <c r="H20" s="19" t="n">
        <v>25328862</v>
      </c>
      <c r="I20" s="19"/>
      <c r="J20" s="19"/>
      <c r="K20" s="19"/>
      <c r="L20" s="19" t="n">
        <v>-29999999.8799999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56531.56</v>
      </c>
      <c r="C23" s="19"/>
      <c r="D23" s="19" t="n">
        <v>56531.56</v>
      </c>
      <c r="E23" s="19" t="n">
        <v>0</v>
      </c>
      <c r="F23" s="19" t="n">
        <v>30400</v>
      </c>
      <c r="G23" s="19"/>
      <c r="H23" s="19" t="n">
        <v>30400</v>
      </c>
      <c r="I23" s="19"/>
      <c r="J23" s="19"/>
      <c r="K23" s="19"/>
      <c r="L23" s="19" t="n">
        <v>26131.56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149809.83</v>
      </c>
      <c r="C24" s="19"/>
      <c r="D24" s="19" t="n">
        <v>149809.83</v>
      </c>
      <c r="E24" s="19" t="n">
        <v>0</v>
      </c>
      <c r="F24" s="19" t="n">
        <v>125000</v>
      </c>
      <c r="G24" s="19"/>
      <c r="H24" s="19" t="n">
        <v>125000</v>
      </c>
      <c r="I24" s="19"/>
      <c r="J24" s="19"/>
      <c r="K24" s="19"/>
      <c r="L24" s="19" t="n">
        <v>24809.83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5091174.37999999</v>
      </c>
      <c r="C25" s="19"/>
      <c r="D25" s="19" t="n">
        <v>5091174.37999999</v>
      </c>
      <c r="E25" s="19" t="n">
        <v>0</v>
      </c>
      <c r="F25" s="19" t="n">
        <v>5490248</v>
      </c>
      <c r="G25" s="19" t="n">
        <v>5490248</v>
      </c>
      <c r="H25" s="19" t="n">
        <v>0</v>
      </c>
      <c r="I25" s="19"/>
      <c r="J25" s="19" t="n">
        <v>-16559</v>
      </c>
      <c r="K25" s="19"/>
      <c r="L25" s="19" t="n">
        <v>-415632.620000007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-48256.2899999995</v>
      </c>
      <c r="C26" s="19"/>
      <c r="D26" s="19" t="n">
        <v>-48256.2899999995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-134656.29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106868381.094377</v>
      </c>
      <c r="C28" s="28" t="n">
        <v>0</v>
      </c>
      <c r="D28" s="28" t="n">
        <v>106868381.094377</v>
      </c>
      <c r="E28" s="28" t="n">
        <v>-34940777.6</v>
      </c>
      <c r="F28" s="28" t="n">
        <v>63289371.2</v>
      </c>
      <c r="G28" s="28" t="n">
        <v>5709880</v>
      </c>
      <c r="H28" s="28" t="n">
        <v>57579491.2</v>
      </c>
      <c r="I28" s="28"/>
      <c r="J28" s="28" t="n">
        <v>38513.94</v>
      </c>
      <c r="K28" s="28"/>
      <c r="L28" s="28" t="n">
        <v>-30900632.7656226</v>
      </c>
      <c r="M28" s="29"/>
      <c r="N28" s="30" t="n">
        <v>253341.9</v>
      </c>
      <c r="O28" s="30" t="n">
        <v>179720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106868381.094377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8676746.23437739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 t="n">
        <v>-30000000</v>
      </c>
      <c r="O34" s="0" t="s">
        <v>63</v>
      </c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 t="n">
        <v>-12823715</v>
      </c>
      <c r="O35" s="0" t="s">
        <v>64</v>
      </c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5490248</v>
      </c>
      <c r="E36" s="19" t="n">
        <v>5490248</v>
      </c>
      <c r="F36" s="22" t="n">
        <v>44509752</v>
      </c>
      <c r="G36" s="22"/>
      <c r="H36" s="25"/>
      <c r="I36" s="22"/>
      <c r="J36" s="22"/>
      <c r="K36" s="22"/>
      <c r="L36" s="22"/>
      <c r="M36" s="24"/>
      <c r="N36" s="22" t="n">
        <v>3246336</v>
      </c>
      <c r="O36" s="0" t="s">
        <v>65</v>
      </c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0</v>
      </c>
      <c r="D38" s="84" t="n">
        <v>219632</v>
      </c>
      <c r="E38" s="84" t="n">
        <v>219632</v>
      </c>
      <c r="F38" s="85" t="n">
        <v>19780368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2" t="n">
        <f aca="false">SUM(B36:B38)</f>
        <v>70000000</v>
      </c>
      <c r="C39" s="52" t="n">
        <f aca="false">SUM(C36:C38)</f>
        <v>0</v>
      </c>
      <c r="D39" s="52" t="n">
        <f aca="false">SUM(D36:D38)</f>
        <v>5709880</v>
      </c>
      <c r="E39" s="52" t="n">
        <f aca="false">SUM(E36:E38)</f>
        <v>5709880</v>
      </c>
      <c r="F39" s="52" t="n">
        <f aca="false">SUM(F36:F38)</f>
        <v>64290120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308836.026000025</v>
      </c>
      <c r="C8" s="19"/>
      <c r="D8" s="19" t="n">
        <v>308836.026000025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-112463.973999975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1973158.58601217</v>
      </c>
      <c r="C12" s="19"/>
      <c r="D12" s="19" t="n">
        <v>1973158.58601217</v>
      </c>
      <c r="E12" s="19" t="n">
        <v>0</v>
      </c>
      <c r="F12" s="19" t="n">
        <v>2669834.29</v>
      </c>
      <c r="G12" s="19"/>
      <c r="H12" s="19" t="n">
        <v>2669834.29</v>
      </c>
      <c r="I12" s="19"/>
      <c r="J12" s="19"/>
      <c r="K12" s="19"/>
      <c r="L12" s="19" t="n">
        <v>-696675.703987835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1727786.01000001</v>
      </c>
      <c r="C13" s="19"/>
      <c r="D13" s="19" t="n">
        <v>1727786.01000001</v>
      </c>
      <c r="E13" s="19" t="n">
        <v>0</v>
      </c>
      <c r="F13" s="19" t="n">
        <v>1061883</v>
      </c>
      <c r="G13" s="19"/>
      <c r="H13" s="19" t="n">
        <v>1061883</v>
      </c>
      <c r="I13" s="19"/>
      <c r="J13" s="19"/>
      <c r="K13" s="19"/>
      <c r="L13" s="19" t="n">
        <v>665903.010000005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50195010.9959998</v>
      </c>
      <c r="C14" s="19"/>
      <c r="D14" s="19" t="n">
        <v>50195010.9959998</v>
      </c>
      <c r="E14" s="19" t="n">
        <v>-26946280</v>
      </c>
      <c r="F14" s="19" t="n">
        <v>10060545</v>
      </c>
      <c r="G14" s="19"/>
      <c r="H14" s="19" t="n">
        <v>10060545</v>
      </c>
      <c r="I14" s="19"/>
      <c r="J14" s="19"/>
      <c r="K14" s="19"/>
      <c r="L14" s="19" t="n">
        <v>13188185.9959998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9673253.00499999</v>
      </c>
      <c r="C15" s="22" t="n">
        <v>1330690</v>
      </c>
      <c r="D15" s="19" t="n">
        <v>8342563.00499999</v>
      </c>
      <c r="E15" s="22" t="n">
        <v>0</v>
      </c>
      <c r="F15" s="22" t="n">
        <v>11070016</v>
      </c>
      <c r="G15" s="22" t="n">
        <v>285705</v>
      </c>
      <c r="H15" s="22" t="n">
        <v>10784311</v>
      </c>
      <c r="I15" s="22" t="n">
        <v>1</v>
      </c>
      <c r="J15" s="19" t="n">
        <v>1396763</v>
      </c>
      <c r="K15" s="22"/>
      <c r="L15" s="19" t="n">
        <v>0.00499999336898327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555123.808591</v>
      </c>
      <c r="C16" s="19"/>
      <c r="D16" s="19" t="n">
        <v>555123.808591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179812.808591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160544.9</v>
      </c>
      <c r="O17" s="21" t="n">
        <v>163770</v>
      </c>
    </row>
    <row r="18" customFormat="false" ht="12.75" hidden="false" customHeight="false" outlineLevel="0" collapsed="false">
      <c r="A18" s="0" t="s">
        <v>24</v>
      </c>
      <c r="B18" s="19" t="n">
        <v>367026.58</v>
      </c>
      <c r="C18" s="19"/>
      <c r="D18" s="19" t="n">
        <v>367026.58</v>
      </c>
      <c r="E18" s="19" t="n">
        <v>0</v>
      </c>
      <c r="F18" s="19" t="n">
        <v>676520</v>
      </c>
      <c r="G18" s="19"/>
      <c r="H18" s="19" t="n">
        <v>676520</v>
      </c>
      <c r="I18" s="19"/>
      <c r="J18" s="19"/>
      <c r="K18" s="19"/>
      <c r="L18" s="19" t="n">
        <v>-309493.42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34237866.3200001</v>
      </c>
      <c r="C20" s="19"/>
      <c r="D20" s="19" t="n">
        <v>34237866.3200001</v>
      </c>
      <c r="E20" s="19" t="n">
        <v>0</v>
      </c>
      <c r="F20" s="19" t="n">
        <v>29120356</v>
      </c>
      <c r="G20" s="19"/>
      <c r="H20" s="19" t="n">
        <v>29120356</v>
      </c>
      <c r="I20" s="19"/>
      <c r="J20" s="19"/>
      <c r="K20" s="19"/>
      <c r="L20" s="19" t="n">
        <v>5117510.32000005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37279.28</v>
      </c>
      <c r="C23" s="19"/>
      <c r="D23" s="19" t="n">
        <v>37279.28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11279.28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166822.63</v>
      </c>
      <c r="C24" s="19"/>
      <c r="D24" s="19" t="n">
        <v>166822.63</v>
      </c>
      <c r="E24" s="19" t="n">
        <v>0</v>
      </c>
      <c r="F24" s="19" t="n">
        <v>81000</v>
      </c>
      <c r="G24" s="19"/>
      <c r="H24" s="19" t="n">
        <v>81000</v>
      </c>
      <c r="I24" s="19"/>
      <c r="J24" s="19"/>
      <c r="K24" s="19"/>
      <c r="L24" s="19" t="n">
        <v>85822.63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3291884.37999999</v>
      </c>
      <c r="C25" s="19"/>
      <c r="D25" s="19" t="n">
        <v>3291884.37999999</v>
      </c>
      <c r="E25" s="19" t="n">
        <v>0</v>
      </c>
      <c r="F25" s="19" t="n">
        <v>5352992</v>
      </c>
      <c r="G25" s="19" t="n">
        <v>5352992</v>
      </c>
      <c r="H25" s="19" t="n">
        <v>0</v>
      </c>
      <c r="I25" s="19"/>
      <c r="J25" s="19" t="n">
        <v>-137256</v>
      </c>
      <c r="K25" s="19"/>
      <c r="L25" s="19" t="n">
        <v>-2198363.62000001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-19101.2899999995</v>
      </c>
      <c r="C26" s="19"/>
      <c r="D26" s="19" t="n">
        <v>-19101.2899999995</v>
      </c>
      <c r="E26" s="19" t="n">
        <v>0</v>
      </c>
      <c r="F26" s="19" t="n">
        <v>1158900</v>
      </c>
      <c r="G26" s="19"/>
      <c r="H26" s="19" t="n">
        <v>1158900</v>
      </c>
      <c r="I26" s="19"/>
      <c r="J26" s="19"/>
      <c r="K26" s="19"/>
      <c r="L26" s="19" t="n">
        <v>-1178001.29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102514947.191024</v>
      </c>
      <c r="C28" s="28" t="n">
        <v>1330690</v>
      </c>
      <c r="D28" s="28" t="n">
        <v>101184257.191024</v>
      </c>
      <c r="E28" s="28" t="n">
        <v>-26946280</v>
      </c>
      <c r="F28" s="28" t="n">
        <v>62074657.29</v>
      </c>
      <c r="G28" s="28" t="n">
        <v>5638697</v>
      </c>
      <c r="H28" s="28" t="n">
        <v>56435960.29</v>
      </c>
      <c r="I28" s="28"/>
      <c r="J28" s="28" t="n">
        <v>1259507</v>
      </c>
      <c r="K28" s="28"/>
      <c r="L28" s="28" t="n">
        <v>14753516.9010243</v>
      </c>
      <c r="M28" s="29"/>
      <c r="N28" s="30" t="n">
        <v>160544.9</v>
      </c>
      <c r="O28" s="30" t="n">
        <v>163770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102514947.191024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14753516.9010242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5352992</v>
      </c>
      <c r="E36" s="19" t="n">
        <v>5352992</v>
      </c>
      <c r="F36" s="22" t="n">
        <v>44647008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14753516.9010242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1330690</v>
      </c>
      <c r="D38" s="84" t="n">
        <v>285705</v>
      </c>
      <c r="E38" s="84" t="n">
        <v>1616395</v>
      </c>
      <c r="F38" s="85" t="n">
        <v>18383605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1330690</v>
      </c>
      <c r="D39" s="51" t="n">
        <v>5638697</v>
      </c>
      <c r="E39" s="51" t="n">
        <v>6969387</v>
      </c>
      <c r="F39" s="52" t="n">
        <v>63030613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395586.026000025</v>
      </c>
      <c r="C8" s="19"/>
      <c r="D8" s="19" t="n">
        <v>395586.026000025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-25713.9739999753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5866.49</v>
      </c>
      <c r="C11" s="19"/>
      <c r="D11" s="19" t="n">
        <v>5866.49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5866.49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2213225.62899195</v>
      </c>
      <c r="C12" s="19"/>
      <c r="D12" s="19" t="n">
        <v>2213225.62899195</v>
      </c>
      <c r="E12" s="19" t="n">
        <v>0</v>
      </c>
      <c r="F12" s="19" t="n">
        <v>2500670</v>
      </c>
      <c r="G12" s="19"/>
      <c r="H12" s="19" t="n">
        <v>2500670</v>
      </c>
      <c r="I12" s="19"/>
      <c r="J12" s="19"/>
      <c r="K12" s="19"/>
      <c r="L12" s="19" t="n">
        <v>-287444.371008053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1156283.8</v>
      </c>
      <c r="C13" s="19"/>
      <c r="D13" s="19" t="n">
        <v>1156283.8</v>
      </c>
      <c r="E13" s="19" t="n">
        <v>0</v>
      </c>
      <c r="F13" s="19" t="n">
        <v>1005183</v>
      </c>
      <c r="G13" s="19"/>
      <c r="H13" s="19" t="n">
        <v>1005183</v>
      </c>
      <c r="I13" s="19"/>
      <c r="J13" s="19"/>
      <c r="K13" s="19"/>
      <c r="L13" s="19" t="n">
        <v>151100.800000004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43336520.7959998</v>
      </c>
      <c r="C14" s="19"/>
      <c r="D14" s="19" t="n">
        <v>43336520.7959998</v>
      </c>
      <c r="E14" s="19" t="n">
        <v>-32429330</v>
      </c>
      <c r="F14" s="19" t="n">
        <v>11587234</v>
      </c>
      <c r="G14" s="19"/>
      <c r="H14" s="19" t="n">
        <v>11587234</v>
      </c>
      <c r="I14" s="19"/>
      <c r="J14" s="19"/>
      <c r="K14" s="19"/>
      <c r="L14" s="19" t="n">
        <v>-680043.204000227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14319575.025</v>
      </c>
      <c r="C15" s="22"/>
      <c r="D15" s="19" t="n">
        <v>14319575.025</v>
      </c>
      <c r="E15" s="22" t="n">
        <v>0</v>
      </c>
      <c r="F15" s="22" t="n">
        <v>12331991</v>
      </c>
      <c r="G15" s="22"/>
      <c r="H15" s="22" t="n">
        <v>12331991</v>
      </c>
      <c r="I15" s="22" t="n">
        <v>1</v>
      </c>
      <c r="J15" s="19" t="n">
        <v>-1616395.06</v>
      </c>
      <c r="K15" s="22"/>
      <c r="L15" s="19" t="n">
        <v>371188.964999993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438786.318591</v>
      </c>
      <c r="C16" s="19"/>
      <c r="D16" s="19" t="n">
        <v>438786.318591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63475.3185910001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164945.5</v>
      </c>
      <c r="O17" s="21" t="n">
        <v>197970</v>
      </c>
    </row>
    <row r="18" customFormat="false" ht="12.75" hidden="false" customHeight="false" outlineLevel="0" collapsed="false">
      <c r="A18" s="0" t="s">
        <v>24</v>
      </c>
      <c r="B18" s="19" t="n">
        <v>647115.6</v>
      </c>
      <c r="C18" s="19"/>
      <c r="D18" s="19" t="n">
        <v>647115.6</v>
      </c>
      <c r="E18" s="19" t="n">
        <v>0</v>
      </c>
      <c r="F18" s="19" t="n">
        <v>763520</v>
      </c>
      <c r="G18" s="19"/>
      <c r="H18" s="19" t="n">
        <v>763520</v>
      </c>
      <c r="I18" s="19"/>
      <c r="J18" s="19"/>
      <c r="K18" s="19"/>
      <c r="L18" s="19" t="n">
        <v>-116404.4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39600791.3500001</v>
      </c>
      <c r="C20" s="19"/>
      <c r="D20" s="19" t="n">
        <v>39600791.3500001</v>
      </c>
      <c r="E20" s="19" t="n">
        <v>0</v>
      </c>
      <c r="F20" s="19" t="n">
        <v>26613765.4</v>
      </c>
      <c r="G20" s="19"/>
      <c r="H20" s="19" t="n">
        <v>26613765.4</v>
      </c>
      <c r="I20" s="19"/>
      <c r="J20" s="19"/>
      <c r="K20" s="19"/>
      <c r="L20" s="19" t="n">
        <v>12987025.9500001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32659.28</v>
      </c>
      <c r="C23" s="19"/>
      <c r="D23" s="19" t="n">
        <v>32659.28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6659.27999999997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67168.53</v>
      </c>
      <c r="C24" s="19"/>
      <c r="D24" s="19" t="n">
        <v>67168.53</v>
      </c>
      <c r="E24" s="19" t="n">
        <v>0</v>
      </c>
      <c r="F24" s="19" t="n">
        <v>59000</v>
      </c>
      <c r="G24" s="19"/>
      <c r="H24" s="19" t="n">
        <v>59000</v>
      </c>
      <c r="I24" s="19"/>
      <c r="J24" s="19"/>
      <c r="K24" s="19"/>
      <c r="L24" s="19" t="n">
        <v>8168.52999999998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5601640.37999999</v>
      </c>
      <c r="C25" s="19"/>
      <c r="D25" s="19" t="n">
        <v>5601640.37999999</v>
      </c>
      <c r="E25" s="19" t="n">
        <v>0</v>
      </c>
      <c r="F25" s="19" t="n">
        <v>5284224</v>
      </c>
      <c r="G25" s="19" t="n">
        <v>5284224</v>
      </c>
      <c r="H25" s="19" t="n">
        <v>0</v>
      </c>
      <c r="I25" s="19"/>
      <c r="J25" s="19" t="n">
        <v>-68768</v>
      </c>
      <c r="K25" s="19"/>
      <c r="L25" s="19" t="n">
        <v>248648.379999993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1327568.23</v>
      </c>
      <c r="C26" s="19"/>
      <c r="D26" s="19" t="n">
        <v>1327568.23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1241168.23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109142787.744004</v>
      </c>
      <c r="C28" s="28" t="n">
        <v>0</v>
      </c>
      <c r="D28" s="28" t="n">
        <v>109142787.744004</v>
      </c>
      <c r="E28" s="28" t="n">
        <v>-32429330</v>
      </c>
      <c r="F28" s="28" t="n">
        <v>61054598.4</v>
      </c>
      <c r="G28" s="28" t="n">
        <v>5284224</v>
      </c>
      <c r="H28" s="28" t="n">
        <v>55770374.4</v>
      </c>
      <c r="I28" s="28"/>
      <c r="J28" s="28" t="n">
        <v>-1685163.06</v>
      </c>
      <c r="K28" s="28"/>
      <c r="L28" s="28" t="n">
        <v>13973696.2840041</v>
      </c>
      <c r="M28" s="29"/>
      <c r="N28" s="30" t="n">
        <v>164945.5</v>
      </c>
      <c r="O28" s="30" t="n">
        <v>197970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109142787.744004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13973696.2840041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5284224</v>
      </c>
      <c r="E36" s="19" t="n">
        <v>5284224</v>
      </c>
      <c r="F36" s="22" t="n">
        <v>44715776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13973696.2840041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0</v>
      </c>
      <c r="D38" s="84" t="n">
        <v>0</v>
      </c>
      <c r="E38" s="84" t="n">
        <v>0</v>
      </c>
      <c r="F38" s="85" t="n">
        <v>20000000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0</v>
      </c>
      <c r="D39" s="51" t="n">
        <v>5284224</v>
      </c>
      <c r="E39" s="51" t="n">
        <v>5284224</v>
      </c>
      <c r="F39" s="52" t="n">
        <v>64715776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382407.026000025</v>
      </c>
      <c r="C8" s="19"/>
      <c r="D8" s="19" t="n">
        <v>382407.026000025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-38892.9739999753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2738952.16155693</v>
      </c>
      <c r="C12" s="19"/>
      <c r="D12" s="19" t="n">
        <v>2738952.16155693</v>
      </c>
      <c r="E12" s="19" t="n">
        <v>0</v>
      </c>
      <c r="F12" s="19" t="n">
        <v>2815209.76</v>
      </c>
      <c r="G12" s="19"/>
      <c r="H12" s="19" t="n">
        <v>2815209.76</v>
      </c>
      <c r="I12" s="19"/>
      <c r="J12" s="19"/>
      <c r="K12" s="19"/>
      <c r="L12" s="19" t="n">
        <v>-76257.5984430723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1224385.55</v>
      </c>
      <c r="C13" s="19"/>
      <c r="D13" s="19" t="n">
        <v>1224385.55</v>
      </c>
      <c r="E13" s="19" t="n">
        <v>0</v>
      </c>
      <c r="F13" s="19" t="n">
        <v>1169883</v>
      </c>
      <c r="G13" s="19"/>
      <c r="H13" s="19" t="n">
        <v>1169883</v>
      </c>
      <c r="I13" s="19"/>
      <c r="J13" s="19"/>
      <c r="K13" s="19"/>
      <c r="L13" s="19" t="n">
        <v>54502.5500000045</v>
      </c>
      <c r="M13" s="20"/>
      <c r="N13" s="21"/>
      <c r="O13" s="21"/>
    </row>
    <row r="14" customFormat="false" ht="12.75" hidden="false" customHeight="false" outlineLevel="0" collapsed="false">
      <c r="A14" s="0" t="s">
        <v>66</v>
      </c>
      <c r="B14" s="19" t="n">
        <v>40367544.9959998</v>
      </c>
      <c r="C14" s="19"/>
      <c r="D14" s="19" t="n">
        <v>40367544.9959998</v>
      </c>
      <c r="E14" s="19" t="n">
        <v>-32064000</v>
      </c>
      <c r="F14" s="19" t="n">
        <v>10661789</v>
      </c>
      <c r="G14" s="19"/>
      <c r="H14" s="19" t="n">
        <v>10661789</v>
      </c>
      <c r="I14" s="19"/>
      <c r="J14" s="19"/>
      <c r="K14" s="19"/>
      <c r="L14" s="19" t="n">
        <v>-2358244.00400022</v>
      </c>
      <c r="M14" s="20"/>
      <c r="N14" s="21"/>
      <c r="O14" s="21"/>
    </row>
    <row r="15" customFormat="false" ht="12.75" hidden="false" customHeight="false" outlineLevel="0" collapsed="false">
      <c r="A15" s="0" t="s">
        <v>50</v>
      </c>
      <c r="B15" s="22" t="n">
        <v>10453279.665</v>
      </c>
      <c r="C15" s="22" t="n">
        <v>1878709.64000001</v>
      </c>
      <c r="D15" s="19" t="n">
        <v>8574570.02499999</v>
      </c>
      <c r="E15" s="22" t="n">
        <v>0</v>
      </c>
      <c r="F15" s="22" t="n">
        <v>12539011</v>
      </c>
      <c r="G15" s="22" t="n">
        <v>207020</v>
      </c>
      <c r="H15" s="22" t="n">
        <v>12331991</v>
      </c>
      <c r="I15" s="22" t="n">
        <v>1</v>
      </c>
      <c r="J15" s="19" t="n">
        <v>2085731.34</v>
      </c>
      <c r="K15" s="22"/>
      <c r="L15" s="19" t="n">
        <v>0.00499999360181391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491161.318591</v>
      </c>
      <c r="C16" s="19"/>
      <c r="D16" s="19" t="n">
        <v>491161.318591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115850.318591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132034.5</v>
      </c>
      <c r="O17" s="21" t="n">
        <v>135120</v>
      </c>
    </row>
    <row r="18" customFormat="false" ht="12.75" hidden="false" customHeight="false" outlineLevel="0" collapsed="false">
      <c r="A18" s="0" t="s">
        <v>24</v>
      </c>
      <c r="B18" s="19" t="n">
        <v>555894.6</v>
      </c>
      <c r="C18" s="19"/>
      <c r="D18" s="19" t="n">
        <v>555894.6</v>
      </c>
      <c r="E18" s="19" t="n">
        <v>0</v>
      </c>
      <c r="F18" s="19" t="n">
        <v>763520</v>
      </c>
      <c r="G18" s="19"/>
      <c r="H18" s="19" t="n">
        <v>763520</v>
      </c>
      <c r="I18" s="19"/>
      <c r="J18" s="19"/>
      <c r="K18" s="19"/>
      <c r="L18" s="19" t="n">
        <v>-207625.4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20774800.2500001</v>
      </c>
      <c r="C20" s="19"/>
      <c r="D20" s="19" t="n">
        <v>20774800.2500001</v>
      </c>
      <c r="E20" s="19" t="n">
        <v>0</v>
      </c>
      <c r="F20" s="19" t="n">
        <v>28921074</v>
      </c>
      <c r="G20" s="19"/>
      <c r="H20" s="19" t="n">
        <v>28921074</v>
      </c>
      <c r="I20" s="19"/>
      <c r="J20" s="19"/>
      <c r="K20" s="19"/>
      <c r="L20" s="19" t="n">
        <v>-8146273.7499999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23799.28</v>
      </c>
      <c r="C23" s="19"/>
      <c r="D23" s="19" t="n">
        <v>23799.28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-2200.72000000003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57740.23</v>
      </c>
      <c r="C24" s="19"/>
      <c r="D24" s="19" t="n">
        <v>57740.23</v>
      </c>
      <c r="E24" s="19" t="n">
        <v>0</v>
      </c>
      <c r="F24" s="19" t="n">
        <v>45500</v>
      </c>
      <c r="G24" s="19"/>
      <c r="H24" s="19" t="n">
        <v>45500</v>
      </c>
      <c r="I24" s="19"/>
      <c r="J24" s="19"/>
      <c r="K24" s="19"/>
      <c r="L24" s="19" t="n">
        <v>12240.23</v>
      </c>
      <c r="M24" s="20"/>
      <c r="N24" s="21"/>
      <c r="O24" s="21"/>
    </row>
    <row r="25" customFormat="false" ht="12" hidden="false" customHeight="true" outlineLevel="0" collapsed="false">
      <c r="A25" s="24" t="s">
        <v>51</v>
      </c>
      <c r="B25" s="19" t="n">
        <v>4717429.98</v>
      </c>
      <c r="C25" s="19"/>
      <c r="D25" s="19" t="n">
        <v>4717429.98</v>
      </c>
      <c r="E25" s="19" t="n">
        <v>0</v>
      </c>
      <c r="F25" s="19" t="n">
        <v>4958992</v>
      </c>
      <c r="G25" s="19" t="n">
        <v>4958992</v>
      </c>
      <c r="H25" s="19" t="n">
        <v>0</v>
      </c>
      <c r="I25" s="19"/>
      <c r="J25" s="19" t="n">
        <v>-325232</v>
      </c>
      <c r="K25" s="19"/>
      <c r="L25" s="19" t="n">
        <v>-566794.020000005</v>
      </c>
      <c r="M25" s="20"/>
      <c r="N25" s="21"/>
      <c r="O25" s="21"/>
    </row>
    <row r="26" customFormat="false" ht="12" hidden="false" customHeight="true" outlineLevel="0" collapsed="false">
      <c r="A26" s="24" t="s">
        <v>52</v>
      </c>
      <c r="B26" s="19" t="n">
        <v>128970.23</v>
      </c>
      <c r="C26" s="19"/>
      <c r="D26" s="19" t="n">
        <v>128970.23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42570.2300000005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81916365.5765691</v>
      </c>
      <c r="C28" s="28" t="n">
        <v>1878709.64000001</v>
      </c>
      <c r="D28" s="28" t="n">
        <v>80037655.9365691</v>
      </c>
      <c r="E28" s="28" t="n">
        <v>-32064000</v>
      </c>
      <c r="F28" s="28" t="n">
        <v>62783989.76</v>
      </c>
      <c r="G28" s="28" t="n">
        <v>5166012</v>
      </c>
      <c r="H28" s="28" t="n">
        <v>57617977.76</v>
      </c>
      <c r="I28" s="28"/>
      <c r="J28" s="28" t="n">
        <v>1760499.34</v>
      </c>
      <c r="K28" s="28"/>
      <c r="L28" s="28" t="n">
        <v>-11171124.8434309</v>
      </c>
      <c r="M28" s="29"/>
      <c r="N28" s="30" t="n">
        <v>132034.5</v>
      </c>
      <c r="O28" s="30" t="n">
        <v>135120</v>
      </c>
      <c r="P28" s="31"/>
      <c r="Q28" s="31"/>
    </row>
    <row r="29" customFormat="false" ht="12.75" hidden="true" customHeight="false" outlineLevel="0" collapsed="false">
      <c r="A29" s="32" t="s">
        <v>67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81916365.5765691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-11171124.8434309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4958992</v>
      </c>
      <c r="E36" s="19" t="n">
        <v>4958992</v>
      </c>
      <c r="F36" s="22" t="n">
        <v>45041008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-11171124.8434309</v>
      </c>
    </row>
    <row r="38" customFormat="false" ht="12.75" hidden="false" customHeight="false" outlineLevel="0" collapsed="false">
      <c r="A38" s="24" t="s">
        <v>53</v>
      </c>
      <c r="B38" s="84" t="n">
        <v>20000000</v>
      </c>
      <c r="C38" s="84" t="n">
        <v>1878709.64000001</v>
      </c>
      <c r="D38" s="84" t="n">
        <v>207020</v>
      </c>
      <c r="E38" s="84" t="n">
        <v>2085729.64000001</v>
      </c>
      <c r="F38" s="85" t="n">
        <v>17914270.36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1878709.64000001</v>
      </c>
      <c r="D39" s="51" t="n">
        <v>5166012</v>
      </c>
      <c r="E39" s="51" t="n">
        <v>7044721.64000001</v>
      </c>
      <c r="F39" s="52" t="n">
        <v>62955278.36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3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45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2002-01-09T16:25:11Z</cp:lastPrinted>
  <dcterms:modified xsi:type="dcterms:W3CDTF">2002-01-29T13:51:37Z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