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109sysb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<sst xmlns="http://schemas.openxmlformats.org/spreadsheetml/2006/main" count="57" uniqueCount="55">
  <si>
    <t xml:space="preserve">Florida Gas Transmission</t>
  </si>
  <si>
    <t xml:space="preserve">System Balance Report - Allocation based</t>
  </si>
  <si>
    <t xml:space="preserve">October, 2001</t>
  </si>
  <si>
    <t xml:space="preserve">MMBtu Dry</t>
  </si>
  <si>
    <t xml:space="preserve">Gas Accounting:</t>
  </si>
  <si>
    <t xml:space="preserve">Sources:</t>
  </si>
  <si>
    <t xml:space="preserve">          Purchase</t>
  </si>
  <si>
    <t xml:space="preserve">          Transport received</t>
  </si>
  <si>
    <t xml:space="preserve">          OBA In-kind Imbalance</t>
  </si>
  <si>
    <t xml:space="preserve">          OBA Cash-Out Imbalance</t>
  </si>
  <si>
    <t xml:space="preserve">          Unallocated receipts</t>
  </si>
  <si>
    <t xml:space="preserve">          Pooling Sched. Out-of-Balance</t>
  </si>
  <si>
    <t xml:space="preserve">          Transport Fuel Retained</t>
  </si>
  <si>
    <t xml:space="preserve">          Line Pack Decrease</t>
  </si>
  <si>
    <t xml:space="preserve">  Subtotal</t>
  </si>
  <si>
    <t xml:space="preserve">Uses:</t>
  </si>
  <si>
    <t xml:space="preserve">          Operational Sales</t>
  </si>
  <si>
    <t xml:space="preserve">          Transport delivered</t>
  </si>
  <si>
    <t xml:space="preserve">          Unallocated Deliveries</t>
  </si>
  <si>
    <t xml:space="preserve">          Company Use - Comp. Fuel</t>
  </si>
  <si>
    <t xml:space="preserve">          Company Use - Other</t>
  </si>
  <si>
    <t xml:space="preserve">          Capitalized Blowdowns/Purges</t>
  </si>
  <si>
    <t xml:space="preserve">          Line Pack</t>
  </si>
  <si>
    <t xml:space="preserve">Unaccounted For (G)L</t>
  </si>
  <si>
    <t xml:space="preserve">Unaccounted For %</t>
  </si>
  <si>
    <t xml:space="preserve">     (Based on Receipts)</t>
  </si>
  <si>
    <t xml:space="preserve">CALCULATION OF RETAINED FUEL</t>
  </si>
  <si>
    <t xml:space="preserve">**Scheduled Volumes**</t>
  </si>
  <si>
    <t xml:space="preserve">ACTUALS</t>
  </si>
  <si>
    <t xml:space="preserve">SCHEDULED</t>
  </si>
  <si>
    <t xml:space="preserve">Market Deliveries - FTS-1 &amp; others</t>
  </si>
  <si>
    <t xml:space="preserve">RECEIPTS</t>
  </si>
  <si>
    <t xml:space="preserve">POOLING PTS</t>
  </si>
  <si>
    <t xml:space="preserve">PURCHASE</t>
  </si>
  <si>
    <t xml:space="preserve">Market Deliveries - FTS-2</t>
  </si>
  <si>
    <t xml:space="preserve">OBA In-kind Payable</t>
  </si>
  <si>
    <t xml:space="preserve">OBA In-kind Receivable</t>
  </si>
  <si>
    <t xml:space="preserve">OBA Cash Payable</t>
  </si>
  <si>
    <t xml:space="preserve">OBA Cash Receivable</t>
  </si>
  <si>
    <t xml:space="preserve">Fuel - Market Area</t>
  </si>
  <si>
    <t xml:space="preserve">TOTAL RECEIPTS</t>
  </si>
  <si>
    <t xml:space="preserve">Western Deliveries</t>
  </si>
  <si>
    <t xml:space="preserve">Less:  WD Fwd Hauls disc.</t>
  </si>
  <si>
    <t xml:space="preserve">Less:  Backhauls</t>
  </si>
  <si>
    <t xml:space="preserve">OPERATIONAL SALES</t>
  </si>
  <si>
    <t xml:space="preserve">WD subject to max. fuel rate</t>
  </si>
  <si>
    <t xml:space="preserve">MARKET DELIVERIES</t>
  </si>
  <si>
    <t xml:space="preserve">POOLING POINTS</t>
  </si>
  <si>
    <t xml:space="preserve">Fuel - Western Area</t>
  </si>
  <si>
    <t xml:space="preserve">WESTERN DELIVERIES</t>
  </si>
  <si>
    <t xml:space="preserve">TOTAL DELIVERIES</t>
  </si>
  <si>
    <t xml:space="preserve">Fuel - Market + Western</t>
  </si>
  <si>
    <t xml:space="preserve">WD Fwd Hauls disc. fuel</t>
  </si>
  <si>
    <t xml:space="preserve">VARIANCE</t>
  </si>
  <si>
    <t xml:space="preserve">Total Retained Fuel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</si>
</sst>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General_)"/>
    <numFmt numFmtId="166" formatCode="[$-409]#,##0_);\(#,##0\)"/>
    <numFmt numFmtId="167" formatCode="0.0000_)"/>
    <numFmt numFmtId="168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u val="single"/>
      <sz val="12"/>
      <name val="Arial"/>
      <family val="0"/>
    </font>
    <font>
      <i val="true"/>
      <sz val="12"/>
      <name val="Arial"/>
      <family val="0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969696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" fillId="0" borderId="1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56"/>
    <col collapsed="false" customWidth="true" hidden="false" outlineLevel="0" max="2" min="2" style="0" width="7.7"/>
    <col collapsed="false" customWidth="true" hidden="false" outlineLevel="0" max="3" min="3" style="0" width="10.71"/>
    <col collapsed="false" customWidth="true" hidden="false" outlineLevel="0" max="4" min="4" style="0" width="10.99"/>
    <col collapsed="false" customWidth="true" hidden="false" outlineLevel="0" max="5" min="5" style="0" width="22.42"/>
    <col collapsed="false" customWidth="true" hidden="false" outlineLevel="0" max="6" min="6" style="0" width="5.56"/>
    <col collapsed="false" customWidth="true" hidden="false" outlineLevel="0" max="7" min="7" style="1" width="1.41"/>
    <col collapsed="false" customWidth="true" hidden="false" outlineLevel="0" max="8" min="8" style="1" width="6.13"/>
    <col collapsed="false" customWidth="true" hidden="false" outlineLevel="0" max="9" min="9" style="1" width="20.13"/>
    <col collapsed="false" customWidth="true" hidden="false" outlineLevel="0" max="10" min="10" style="1" width="1.41"/>
    <col collapsed="false" customWidth="true" hidden="false" outlineLevel="0" max="11" min="11" style="1" width="23.99"/>
    <col collapsed="false" customWidth="true" hidden="false" outlineLevel="0" max="12" min="12" style="1" width="2.13"/>
  </cols>
  <sheetData>
    <row r="1" customFormat="false" ht="15.75" hidden="false" customHeight="fals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customFormat="false" ht="15.75" hidden="false" customHeight="fals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customFormat="false" ht="15.75" hidden="false" customHeight="fals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.75" hidden="false" customHeight="false" outlineLevel="0" collapsed="false">
      <c r="A4" s="2"/>
      <c r="B4" s="3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customFormat="false" ht="15.75" hidden="false" customHeight="false" outlineLevel="0" collapsed="false">
      <c r="A5" s="2"/>
      <c r="B5" s="2"/>
      <c r="C5" s="2"/>
      <c r="D5" s="2"/>
      <c r="G5" s="0"/>
      <c r="H5" s="0"/>
      <c r="I5" s="4"/>
      <c r="J5" s="0"/>
      <c r="K5" s="0"/>
      <c r="L5" s="0"/>
    </row>
    <row r="6" customFormat="false" ht="15.75" hidden="false" customHeight="false" outlineLevel="0" collapsed="false">
      <c r="A6" s="2"/>
      <c r="C6" s="2"/>
      <c r="D6" s="5" t="s">
        <v>4</v>
      </c>
      <c r="G6" s="0"/>
      <c r="H6" s="0"/>
      <c r="I6" s="2"/>
      <c r="J6" s="0"/>
      <c r="K6" s="0"/>
      <c r="L6" s="0"/>
    </row>
    <row r="7" customFormat="false" ht="15.75" hidden="false" customHeight="false" outlineLevel="0" collapsed="false">
      <c r="A7" s="2"/>
      <c r="C7" s="2"/>
      <c r="D7" s="6" t="s">
        <v>5</v>
      </c>
      <c r="G7" s="0"/>
      <c r="H7" s="0"/>
      <c r="I7" s="2"/>
      <c r="J7" s="0"/>
      <c r="K7" s="0"/>
      <c r="L7" s="0"/>
    </row>
    <row r="8" customFormat="false" ht="15" hidden="false" customHeight="false" outlineLevel="0" collapsed="false">
      <c r="A8" s="2"/>
      <c r="B8" s="2"/>
      <c r="D8" s="7" t="s">
        <v>6</v>
      </c>
      <c r="G8" s="0"/>
      <c r="H8" s="0"/>
      <c r="I8" s="8" t="n">
        <f aca="false">+C43</f>
        <v>0</v>
      </c>
      <c r="J8" s="0"/>
      <c r="K8" s="0"/>
      <c r="L8" s="0"/>
    </row>
    <row r="9" customFormat="false" ht="15" hidden="false" customHeight="false" outlineLevel="0" collapsed="false">
      <c r="A9" s="2"/>
      <c r="B9" s="2"/>
      <c r="D9" s="7" t="s">
        <v>7</v>
      </c>
      <c r="F9" s="9"/>
      <c r="G9" s="0"/>
      <c r="H9" s="0"/>
      <c r="I9" s="8" t="n">
        <f aca="false">+C49-I58-C43-C44-C45-C46-C47</f>
        <v>117914574.8137</v>
      </c>
      <c r="J9" s="0"/>
      <c r="K9" s="0"/>
      <c r="L9" s="0"/>
    </row>
    <row r="10" customFormat="false" ht="15" hidden="false" customHeight="false" outlineLevel="0" collapsed="false">
      <c r="A10" s="2"/>
      <c r="D10" s="7" t="s">
        <v>8</v>
      </c>
      <c r="G10" s="0"/>
      <c r="H10" s="0"/>
      <c r="I10" s="10" t="n">
        <f aca="false">+C44+C45</f>
        <v>416284</v>
      </c>
      <c r="J10" s="0"/>
      <c r="K10" s="0"/>
      <c r="L10" s="0"/>
    </row>
    <row r="11" customFormat="false" ht="15" hidden="false" customHeight="false" outlineLevel="0" collapsed="false">
      <c r="A11" s="2"/>
      <c r="D11" s="7" t="s">
        <v>9</v>
      </c>
      <c r="G11" s="0"/>
      <c r="H11" s="0"/>
      <c r="I11" s="10" t="n">
        <f aca="false">+C46+C47</f>
        <v>180186</v>
      </c>
      <c r="J11" s="0"/>
      <c r="K11" s="0"/>
      <c r="L11" s="0"/>
    </row>
    <row r="12" customFormat="false" ht="15" hidden="false" customHeight="false" outlineLevel="0" collapsed="false">
      <c r="A12" s="2"/>
      <c r="D12" s="7" t="s">
        <v>10</v>
      </c>
      <c r="G12" s="0"/>
      <c r="H12" s="0"/>
      <c r="I12" s="11" t="n">
        <f aca="false">499</f>
        <v>499</v>
      </c>
      <c r="J12" s="0"/>
      <c r="K12" s="0"/>
      <c r="L12" s="0"/>
    </row>
    <row r="13" customFormat="false" ht="15" hidden="false" customHeight="false" outlineLevel="0" collapsed="false">
      <c r="A13" s="2"/>
      <c r="D13" s="7" t="s">
        <v>11</v>
      </c>
      <c r="G13" s="0"/>
      <c r="H13" s="0"/>
      <c r="I13" s="8" t="n">
        <v>0</v>
      </c>
      <c r="J13" s="0"/>
      <c r="K13" s="0"/>
      <c r="L13" s="0"/>
    </row>
    <row r="14" customFormat="false" ht="15" hidden="false" customHeight="false" outlineLevel="0" collapsed="false">
      <c r="A14" s="2"/>
      <c r="B14" s="2"/>
      <c r="D14" s="7" t="s">
        <v>12</v>
      </c>
      <c r="G14" s="0"/>
      <c r="H14" s="0"/>
      <c r="I14" s="8" t="n">
        <f aca="false">+I58</f>
        <v>1262395.1863</v>
      </c>
      <c r="J14" s="0"/>
      <c r="K14" s="0"/>
      <c r="L14" s="0"/>
    </row>
    <row r="15" customFormat="false" ht="15" hidden="false" customHeight="false" outlineLevel="0" collapsed="false">
      <c r="A15" s="2"/>
      <c r="B15" s="2"/>
      <c r="D15" s="7" t="s">
        <v>13</v>
      </c>
      <c r="G15" s="0"/>
      <c r="H15" s="0"/>
      <c r="I15" s="12" t="n">
        <v>117280</v>
      </c>
      <c r="J15" s="0"/>
      <c r="K15" s="0"/>
      <c r="L15" s="0"/>
    </row>
    <row r="16" customFormat="false" ht="15" hidden="false" customHeight="false" outlineLevel="0" collapsed="false">
      <c r="A16" s="2"/>
      <c r="B16" s="2"/>
      <c r="D16" s="2"/>
      <c r="E16" s="2"/>
      <c r="G16" s="0"/>
      <c r="H16" s="0"/>
      <c r="I16" s="13"/>
      <c r="J16" s="0"/>
      <c r="K16" s="0"/>
      <c r="L16" s="0"/>
    </row>
    <row r="17" customFormat="false" ht="15" hidden="false" customHeight="false" outlineLevel="0" collapsed="false">
      <c r="A17" s="2"/>
      <c r="B17" s="2"/>
      <c r="D17" s="2"/>
      <c r="E17" s="7" t="s">
        <v>14</v>
      </c>
      <c r="G17" s="0"/>
      <c r="H17" s="0"/>
      <c r="I17" s="8" t="n">
        <f aca="false">SUM(I7:I16)</f>
        <v>119891219</v>
      </c>
      <c r="J17" s="0"/>
      <c r="K17" s="0"/>
      <c r="L17" s="0"/>
    </row>
    <row r="18" customFormat="false" ht="15" hidden="false" customHeight="false" outlineLevel="0" collapsed="false">
      <c r="A18" s="2"/>
      <c r="B18" s="2"/>
      <c r="D18" s="2"/>
      <c r="E18" s="2"/>
      <c r="G18" s="0"/>
      <c r="H18" s="0"/>
      <c r="I18" s="13"/>
      <c r="J18" s="0"/>
      <c r="K18" s="0"/>
      <c r="L18" s="0"/>
    </row>
    <row r="19" customFormat="false" ht="15.75" hidden="false" customHeight="false" outlineLevel="0" collapsed="false">
      <c r="A19" s="2"/>
      <c r="D19" s="6" t="s">
        <v>15</v>
      </c>
      <c r="E19" s="2"/>
      <c r="F19" s="9"/>
      <c r="G19" s="0"/>
      <c r="H19" s="0"/>
      <c r="I19" s="13"/>
      <c r="J19" s="0"/>
      <c r="K19" s="0"/>
      <c r="L19" s="0"/>
    </row>
    <row r="20" customFormat="false" ht="15" hidden="false" customHeight="false" outlineLevel="0" collapsed="false">
      <c r="A20" s="2"/>
      <c r="B20" s="2"/>
      <c r="D20" s="7" t="s">
        <v>16</v>
      </c>
      <c r="I20" s="8" t="n">
        <f aca="false">+C52</f>
        <v>0</v>
      </c>
      <c r="J20" s="0"/>
      <c r="K20" s="0"/>
      <c r="L20" s="0"/>
    </row>
    <row r="21" customFormat="false" ht="15" hidden="false" customHeight="false" outlineLevel="0" collapsed="false">
      <c r="A21" s="2"/>
      <c r="D21" s="7" t="s">
        <v>17</v>
      </c>
      <c r="G21" s="0"/>
      <c r="H21" s="0"/>
      <c r="I21" s="8" t="n">
        <f aca="false">+C56-C52</f>
        <v>118085065</v>
      </c>
      <c r="J21" s="0"/>
      <c r="K21" s="0"/>
      <c r="L21" s="0"/>
    </row>
    <row r="22" customFormat="false" ht="15" hidden="false" customHeight="false" outlineLevel="0" collapsed="false">
      <c r="A22" s="2"/>
      <c r="D22" s="7" t="s">
        <v>18</v>
      </c>
      <c r="G22" s="0"/>
      <c r="H22" s="0"/>
      <c r="I22" s="10" t="n">
        <v>136</v>
      </c>
      <c r="J22" s="0"/>
      <c r="K22" s="0"/>
      <c r="L22" s="0"/>
    </row>
    <row r="23" customFormat="false" ht="15" hidden="false" customHeight="false" outlineLevel="0" collapsed="false">
      <c r="A23" s="2"/>
      <c r="B23" s="2"/>
      <c r="D23" s="7" t="s">
        <v>11</v>
      </c>
      <c r="G23" s="0"/>
      <c r="H23" s="0"/>
      <c r="I23" s="8" t="n">
        <v>0</v>
      </c>
      <c r="J23" s="0"/>
      <c r="K23" s="0"/>
      <c r="L23" s="0"/>
    </row>
    <row r="24" customFormat="false" ht="15" hidden="false" customHeight="false" outlineLevel="0" collapsed="false">
      <c r="A24" s="2"/>
      <c r="B24" s="2"/>
      <c r="D24" s="7" t="s">
        <v>19</v>
      </c>
      <c r="G24" s="0"/>
      <c r="H24" s="0"/>
      <c r="I24" s="10" t="n">
        <v>1557598</v>
      </c>
      <c r="J24" s="0"/>
      <c r="K24" s="0"/>
      <c r="L24" s="0"/>
    </row>
    <row r="25" customFormat="false" ht="15" hidden="false" customHeight="false" outlineLevel="0" collapsed="false">
      <c r="A25" s="2"/>
      <c r="D25" s="7" t="s">
        <v>20</v>
      </c>
      <c r="G25" s="0"/>
      <c r="H25" s="0"/>
      <c r="I25" s="10" t="n">
        <v>43303</v>
      </c>
      <c r="J25" s="0"/>
      <c r="K25" s="0"/>
      <c r="L25" s="0"/>
    </row>
    <row r="26" customFormat="false" ht="15" hidden="false" customHeight="false" outlineLevel="0" collapsed="false">
      <c r="A26" s="2"/>
      <c r="B26" s="2"/>
      <c r="D26" s="7" t="s">
        <v>21</v>
      </c>
      <c r="G26" s="0"/>
      <c r="H26" s="0"/>
      <c r="I26" s="8" t="n">
        <v>0</v>
      </c>
      <c r="J26" s="0"/>
      <c r="K26" s="0"/>
      <c r="L26" s="0"/>
    </row>
    <row r="27" customFormat="false" ht="15" hidden="false" customHeight="false" outlineLevel="0" collapsed="false">
      <c r="A27" s="2"/>
      <c r="B27" s="2"/>
      <c r="D27" s="7" t="s">
        <v>22</v>
      </c>
      <c r="G27" s="0"/>
      <c r="H27" s="0"/>
      <c r="I27" s="14" t="n">
        <v>0</v>
      </c>
      <c r="J27" s="0"/>
      <c r="K27" s="0"/>
      <c r="L27" s="0"/>
    </row>
    <row r="28" customFormat="false" ht="15" hidden="false" customHeight="false" outlineLevel="0" collapsed="false">
      <c r="A28" s="2"/>
      <c r="B28" s="2"/>
      <c r="D28" s="2"/>
      <c r="E28" s="2"/>
      <c r="G28" s="0"/>
      <c r="H28" s="0"/>
      <c r="I28" s="13"/>
      <c r="J28" s="0"/>
      <c r="K28" s="0"/>
      <c r="L28" s="0"/>
    </row>
    <row r="29" customFormat="false" ht="15" hidden="false" customHeight="false" outlineLevel="0" collapsed="false">
      <c r="A29" s="2"/>
      <c r="B29" s="2"/>
      <c r="C29" s="2"/>
      <c r="D29" s="2"/>
      <c r="E29" s="7" t="s">
        <v>14</v>
      </c>
      <c r="G29" s="0"/>
      <c r="H29" s="0"/>
      <c r="I29" s="14" t="n">
        <f aca="false">SUM(I19:I28)</f>
        <v>119686102</v>
      </c>
      <c r="J29" s="15"/>
      <c r="K29" s="15"/>
      <c r="L29" s="15"/>
    </row>
    <row r="30" customFormat="false" ht="15" hidden="false" customHeight="false" outlineLevel="0" collapsed="false">
      <c r="A30" s="2"/>
      <c r="B30" s="2"/>
      <c r="C30" s="2"/>
      <c r="D30" s="2"/>
      <c r="H30" s="16"/>
      <c r="I30" s="13"/>
      <c r="J30" s="0"/>
      <c r="K30" s="0"/>
      <c r="L30" s="0"/>
    </row>
    <row r="31" customFormat="false" ht="15" hidden="false" customHeight="false" outlineLevel="0" collapsed="false">
      <c r="A31" s="2"/>
      <c r="C31" s="2"/>
      <c r="D31" s="2"/>
      <c r="G31" s="0"/>
      <c r="H31" s="0"/>
      <c r="I31" s="13"/>
      <c r="J31" s="0"/>
      <c r="K31" s="0"/>
      <c r="L31" s="0"/>
    </row>
    <row r="32" customFormat="false" ht="16.5" hidden="false" customHeight="false" outlineLevel="0" collapsed="false">
      <c r="A32" s="2"/>
      <c r="C32" s="2"/>
      <c r="D32" s="5" t="s">
        <v>23</v>
      </c>
      <c r="G32" s="0"/>
      <c r="H32" s="0"/>
      <c r="I32" s="17" t="n">
        <f aca="false">I17-I29</f>
        <v>205117</v>
      </c>
      <c r="J32" s="0"/>
      <c r="K32" s="0"/>
      <c r="L32" s="0"/>
    </row>
    <row r="33" customFormat="false" ht="16.5" hidden="false" customHeight="false" outlineLevel="0" collapsed="false">
      <c r="C33" s="2"/>
      <c r="D33" s="18"/>
      <c r="G33" s="0"/>
      <c r="H33" s="0"/>
      <c r="I33" s="13"/>
      <c r="J33" s="0"/>
      <c r="K33" s="0"/>
      <c r="L33" s="0"/>
    </row>
    <row r="34" customFormat="false" ht="15.75" hidden="false" customHeight="false" outlineLevel="0" collapsed="false">
      <c r="C34" s="2"/>
      <c r="D34" s="5" t="s">
        <v>24</v>
      </c>
      <c r="G34" s="0"/>
      <c r="H34" s="0"/>
      <c r="I34" s="19" t="n">
        <f aca="false">ROUND((I32/I17)*100,6)</f>
        <v>0.171086</v>
      </c>
      <c r="J34" s="0"/>
      <c r="K34" s="0"/>
      <c r="L34" s="0"/>
    </row>
    <row r="35" customFormat="false" ht="15.75" hidden="false" customHeight="false" outlineLevel="0" collapsed="false">
      <c r="C35" s="2"/>
      <c r="D35" s="18" t="s">
        <v>25</v>
      </c>
      <c r="E35" s="20"/>
      <c r="G35" s="0"/>
      <c r="H35" s="0"/>
      <c r="I35" s="0"/>
      <c r="J35" s="0"/>
      <c r="K35" s="0"/>
      <c r="L35" s="0"/>
    </row>
    <row r="36" customFormat="false" ht="15.75" hidden="false" customHeight="false" outlineLevel="0" collapsed="false">
      <c r="B36" s="18"/>
      <c r="C36" s="2"/>
      <c r="D36" s="2"/>
      <c r="E36" s="20"/>
      <c r="G36" s="0"/>
      <c r="H36" s="0"/>
      <c r="I36" s="0"/>
      <c r="J36" s="0"/>
      <c r="K36" s="0"/>
      <c r="L36" s="0"/>
    </row>
    <row r="37" customFormat="false" ht="12.75" hidden="false" customHeight="false" outlineLevel="0" collapsed="false">
      <c r="A37" s="21"/>
      <c r="B37" s="22"/>
      <c r="C37" s="23"/>
      <c r="D37" s="23"/>
      <c r="E37" s="24"/>
      <c r="F37" s="21"/>
      <c r="G37" s="22"/>
      <c r="H37" s="25" t="s">
        <v>26</v>
      </c>
      <c r="I37" s="25"/>
      <c r="J37" s="25"/>
      <c r="K37" s="25"/>
      <c r="L37" s="24"/>
    </row>
    <row r="38" customFormat="false" ht="12.75" hidden="false" customHeight="false" outlineLevel="0" collapsed="false">
      <c r="A38" s="21"/>
      <c r="B38" s="26"/>
      <c r="C38" s="15"/>
      <c r="D38" s="15"/>
      <c r="E38" s="27"/>
      <c r="F38" s="21"/>
      <c r="G38" s="26"/>
      <c r="H38" s="16"/>
      <c r="I38" s="16"/>
      <c r="J38" s="15"/>
      <c r="K38" s="28" t="s">
        <v>27</v>
      </c>
      <c r="L38" s="27"/>
    </row>
    <row r="39" customFormat="false" ht="12.75" hidden="false" customHeight="false" outlineLevel="0" collapsed="false">
      <c r="A39" s="21"/>
      <c r="B39" s="29"/>
      <c r="C39" s="30" t="s">
        <v>28</v>
      </c>
      <c r="D39" s="30" t="s">
        <v>29</v>
      </c>
      <c r="E39" s="27"/>
      <c r="F39" s="21"/>
      <c r="G39" s="26"/>
      <c r="H39" s="16"/>
      <c r="I39" s="16" t="n">
        <f aca="false">24619742+2320+3071218</f>
        <v>27693280</v>
      </c>
      <c r="J39" s="15"/>
      <c r="K39" s="31" t="s">
        <v>30</v>
      </c>
      <c r="L39" s="27"/>
    </row>
    <row r="40" customFormat="false" ht="12.75" hidden="false" customHeight="false" outlineLevel="0" collapsed="false">
      <c r="A40" s="21"/>
      <c r="B40" s="29"/>
      <c r="E40" s="27"/>
      <c r="F40" s="21"/>
      <c r="G40" s="26"/>
      <c r="H40" s="16"/>
      <c r="I40" s="32" t="n">
        <v>0.0247</v>
      </c>
      <c r="J40" s="15"/>
      <c r="K40" s="15"/>
      <c r="L40" s="27"/>
    </row>
    <row r="41" customFormat="false" ht="12.75" hidden="false" customHeight="false" outlineLevel="0" collapsed="false">
      <c r="A41" s="21"/>
      <c r="B41" s="33"/>
      <c r="C41" s="34" t="n">
        <f aca="false">119176970-59451108</f>
        <v>59725862</v>
      </c>
      <c r="D41" s="16" t="n">
        <f aca="false">119405242-59451108</f>
        <v>59954134</v>
      </c>
      <c r="E41" s="35" t="s">
        <v>31</v>
      </c>
      <c r="F41" s="21"/>
      <c r="G41" s="26"/>
      <c r="H41" s="16"/>
      <c r="I41" s="16" t="n">
        <f aca="false">SUM(I39)*I40</f>
        <v>684024.016</v>
      </c>
      <c r="J41" s="15"/>
      <c r="K41" s="15"/>
      <c r="L41" s="27"/>
    </row>
    <row r="42" customFormat="false" ht="12.75" hidden="false" customHeight="false" outlineLevel="0" collapsed="false">
      <c r="A42" s="21"/>
      <c r="B42" s="33"/>
      <c r="C42" s="36" t="n">
        <v>59451108</v>
      </c>
      <c r="D42" s="36" t="n">
        <v>59451108</v>
      </c>
      <c r="E42" s="35" t="s">
        <v>32</v>
      </c>
      <c r="F42" s="21"/>
      <c r="G42" s="26"/>
      <c r="H42" s="16"/>
      <c r="I42" s="16"/>
      <c r="J42" s="15"/>
      <c r="K42" s="15"/>
      <c r="L42" s="27"/>
    </row>
    <row r="43" customFormat="false" ht="12.75" hidden="false" customHeight="false" outlineLevel="0" collapsed="false">
      <c r="A43" s="21"/>
      <c r="B43" s="33"/>
      <c r="C43" s="36" t="n">
        <v>0</v>
      </c>
      <c r="D43" s="36" t="n">
        <v>0</v>
      </c>
      <c r="E43" s="35" t="s">
        <v>33</v>
      </c>
      <c r="F43" s="21"/>
      <c r="G43" s="26"/>
      <c r="H43" s="16"/>
      <c r="I43" s="16" t="n">
        <v>22706849</v>
      </c>
      <c r="J43" s="15"/>
      <c r="K43" s="31" t="s">
        <v>34</v>
      </c>
      <c r="L43" s="27"/>
    </row>
    <row r="44" customFormat="false" ht="12.75" hidden="false" customHeight="false" outlineLevel="0" collapsed="false">
      <c r="A44" s="21"/>
      <c r="B44" s="33"/>
      <c r="C44" s="37" t="n">
        <v>1397188</v>
      </c>
      <c r="D44" s="38" t="n">
        <v>424323</v>
      </c>
      <c r="E44" s="35" t="s">
        <v>35</v>
      </c>
      <c r="F44" s="21"/>
      <c r="G44" s="26"/>
      <c r="H44" s="15"/>
      <c r="I44" s="32" t="n">
        <v>0.0247</v>
      </c>
      <c r="J44" s="15"/>
      <c r="K44" s="15"/>
      <c r="L44" s="27"/>
    </row>
    <row r="45" customFormat="false" ht="12.75" hidden="false" customHeight="false" outlineLevel="0" collapsed="false">
      <c r="A45" s="21"/>
      <c r="B45" s="33"/>
      <c r="C45" s="39" t="n">
        <v>-980904</v>
      </c>
      <c r="D45" s="40"/>
      <c r="E45" s="35" t="s">
        <v>36</v>
      </c>
      <c r="F45" s="21"/>
      <c r="G45" s="26"/>
      <c r="H45" s="15"/>
      <c r="I45" s="16" t="n">
        <f aca="false">SUM(I43)*I44</f>
        <v>560859.1703</v>
      </c>
      <c r="J45" s="15"/>
      <c r="K45" s="15"/>
      <c r="L45" s="27"/>
    </row>
    <row r="46" customFormat="false" ht="12.75" hidden="false" customHeight="false" outlineLevel="0" collapsed="false">
      <c r="A46" s="21"/>
      <c r="B46" s="33"/>
      <c r="C46" s="39" t="n">
        <v>181775</v>
      </c>
      <c r="D46" s="40"/>
      <c r="E46" s="35" t="s">
        <v>37</v>
      </c>
      <c r="F46" s="21"/>
      <c r="G46" s="26"/>
      <c r="H46" s="15"/>
      <c r="I46" s="16"/>
      <c r="J46" s="15"/>
      <c r="K46" s="15"/>
      <c r="L46" s="27"/>
    </row>
    <row r="47" customFormat="false" ht="12.75" hidden="false" customHeight="false" outlineLevel="0" collapsed="false">
      <c r="A47" s="21"/>
      <c r="B47" s="33"/>
      <c r="C47" s="41" t="n">
        <v>-1589</v>
      </c>
      <c r="D47" s="42"/>
      <c r="E47" s="35" t="s">
        <v>38</v>
      </c>
      <c r="F47" s="21"/>
      <c r="G47" s="26"/>
      <c r="H47" s="15"/>
      <c r="I47" s="16" t="n">
        <f aca="false">+I41+I45</f>
        <v>1244883.1863</v>
      </c>
      <c r="J47" s="15"/>
      <c r="K47" s="31" t="s">
        <v>39</v>
      </c>
      <c r="L47" s="27"/>
    </row>
    <row r="48" customFormat="false" ht="12.75" hidden="false" customHeight="false" outlineLevel="0" collapsed="false">
      <c r="A48" s="21"/>
      <c r="B48" s="33"/>
      <c r="C48" s="16"/>
      <c r="D48" s="16"/>
      <c r="E48" s="27"/>
      <c r="F48" s="21"/>
      <c r="G48" s="26"/>
      <c r="H48" s="15"/>
      <c r="I48" s="16"/>
      <c r="J48" s="15"/>
      <c r="K48" s="15"/>
      <c r="L48" s="27"/>
    </row>
    <row r="49" customFormat="false" ht="12.75" hidden="false" customHeight="false" outlineLevel="0" collapsed="false">
      <c r="A49" s="21"/>
      <c r="B49" s="33"/>
      <c r="C49" s="16" t="n">
        <f aca="false">SUM(C41:C48)</f>
        <v>119773440</v>
      </c>
      <c r="D49" s="16" t="n">
        <f aca="false">SUM(D41:D48)</f>
        <v>119829565</v>
      </c>
      <c r="E49" s="35" t="s">
        <v>40</v>
      </c>
      <c r="F49" s="21"/>
      <c r="G49" s="26"/>
      <c r="H49" s="15"/>
      <c r="I49" s="16" t="n">
        <f aca="false">+D55</f>
        <v>8234569</v>
      </c>
      <c r="J49" s="15"/>
      <c r="K49" s="31" t="s">
        <v>41</v>
      </c>
      <c r="L49" s="27"/>
    </row>
    <row r="50" customFormat="false" ht="12.75" hidden="false" customHeight="false" outlineLevel="0" collapsed="false">
      <c r="A50" s="21"/>
      <c r="B50" s="33"/>
      <c r="C50" s="16"/>
      <c r="D50" s="16"/>
      <c r="E50" s="27"/>
      <c r="F50" s="21"/>
      <c r="G50" s="26"/>
      <c r="H50" s="15"/>
      <c r="I50" s="40" t="n">
        <v>-997334</v>
      </c>
      <c r="J50" s="15"/>
      <c r="K50" s="31" t="s">
        <v>42</v>
      </c>
      <c r="L50" s="27"/>
    </row>
    <row r="51" customFormat="false" ht="12.75" hidden="false" customHeight="false" outlineLevel="0" collapsed="false">
      <c r="A51" s="21"/>
      <c r="B51" s="33"/>
      <c r="E51" s="43"/>
      <c r="F51" s="21"/>
      <c r="G51" s="26"/>
      <c r="H51" s="15"/>
      <c r="I51" s="40" t="n">
        <f aca="false">-7272688+35453</f>
        <v>-7237235</v>
      </c>
      <c r="J51" s="15"/>
      <c r="K51" s="31" t="s">
        <v>43</v>
      </c>
      <c r="L51" s="27"/>
    </row>
    <row r="52" customFormat="false" ht="12.75" hidden="false" customHeight="false" outlineLevel="0" collapsed="false">
      <c r="A52" s="21"/>
      <c r="B52" s="33"/>
      <c r="C52" s="34" t="n">
        <v>0</v>
      </c>
      <c r="D52" s="34" t="n">
        <v>0</v>
      </c>
      <c r="E52" s="44" t="s">
        <v>44</v>
      </c>
      <c r="F52" s="21"/>
      <c r="G52" s="26"/>
      <c r="H52" s="15"/>
      <c r="I52" s="16" t="n">
        <f aca="false">+I49+I51+I50</f>
        <v>0</v>
      </c>
      <c r="J52" s="15"/>
      <c r="K52" s="31" t="s">
        <v>45</v>
      </c>
      <c r="L52" s="27"/>
    </row>
    <row r="53" customFormat="false" ht="12.75" hidden="false" customHeight="false" outlineLevel="0" collapsed="false">
      <c r="A53" s="21"/>
      <c r="B53" s="33"/>
      <c r="C53" s="45" t="n">
        <v>50333118</v>
      </c>
      <c r="D53" s="16" t="n">
        <v>50400129</v>
      </c>
      <c r="E53" s="35" t="s">
        <v>46</v>
      </c>
      <c r="F53" s="21"/>
      <c r="G53" s="26"/>
      <c r="H53" s="15"/>
      <c r="I53" s="32" t="n">
        <v>0.0247</v>
      </c>
      <c r="J53" s="15"/>
      <c r="K53" s="15"/>
      <c r="L53" s="27"/>
    </row>
    <row r="54" customFormat="false" ht="12.75" hidden="false" customHeight="false" outlineLevel="0" collapsed="false">
      <c r="A54" s="21"/>
      <c r="B54" s="33"/>
      <c r="C54" s="16" t="n">
        <v>59451108</v>
      </c>
      <c r="D54" s="16" t="n">
        <v>59451108</v>
      </c>
      <c r="E54" s="35" t="s">
        <v>47</v>
      </c>
      <c r="F54" s="21"/>
      <c r="G54" s="26"/>
      <c r="H54" s="15"/>
      <c r="I54" s="16" t="n">
        <f aca="false">SUM(I52)*I53</f>
        <v>0</v>
      </c>
      <c r="J54" s="15"/>
      <c r="K54" s="31" t="s">
        <v>48</v>
      </c>
      <c r="L54" s="27"/>
    </row>
    <row r="55" customFormat="false" ht="12.75" hidden="false" customHeight="false" outlineLevel="0" collapsed="false">
      <c r="A55" s="21"/>
      <c r="B55" s="33"/>
      <c r="C55" s="41" t="n">
        <f aca="false">67751947-59451108</f>
        <v>8300839</v>
      </c>
      <c r="D55" s="42" t="n">
        <f aca="false">67685677-59451108</f>
        <v>8234569</v>
      </c>
      <c r="E55" s="35" t="s">
        <v>49</v>
      </c>
      <c r="F55" s="21"/>
      <c r="G55" s="26"/>
      <c r="H55" s="15"/>
      <c r="I55" s="16"/>
      <c r="J55" s="15"/>
      <c r="K55" s="15"/>
      <c r="L55" s="27"/>
    </row>
    <row r="56" customFormat="false" ht="12.75" hidden="false" customHeight="false" outlineLevel="0" collapsed="false">
      <c r="A56" s="21"/>
      <c r="B56" s="33"/>
      <c r="C56" s="16" t="n">
        <f aca="false">SUM(C52:C55)</f>
        <v>118085065</v>
      </c>
      <c r="D56" s="16" t="n">
        <f aca="false">SUM(D52:D55)</f>
        <v>118085806</v>
      </c>
      <c r="E56" s="35" t="s">
        <v>50</v>
      </c>
      <c r="F56" s="21"/>
      <c r="G56" s="26"/>
      <c r="H56" s="15"/>
      <c r="I56" s="16" t="n">
        <f aca="false">+I47+I54</f>
        <v>1244883.1863</v>
      </c>
      <c r="J56" s="15"/>
      <c r="K56" s="31" t="s">
        <v>51</v>
      </c>
      <c r="L56" s="27"/>
    </row>
    <row r="57" customFormat="false" ht="12.75" hidden="false" customHeight="false" outlineLevel="0" collapsed="false">
      <c r="B57" s="33"/>
      <c r="E57" s="43"/>
      <c r="G57" s="26"/>
      <c r="H57" s="15"/>
      <c r="I57" s="42" t="n">
        <v>17512</v>
      </c>
      <c r="J57" s="15"/>
      <c r="K57" s="31" t="s">
        <v>52</v>
      </c>
      <c r="L57" s="27"/>
    </row>
    <row r="58" customFormat="false" ht="13.5" hidden="false" customHeight="false" outlineLevel="0" collapsed="false">
      <c r="B58" s="46"/>
      <c r="C58" s="42" t="n">
        <f aca="false">+C49-C56</f>
        <v>1688375</v>
      </c>
      <c r="D58" s="42" t="n">
        <f aca="false">+D49-D56</f>
        <v>1743759</v>
      </c>
      <c r="E58" s="47" t="s">
        <v>53</v>
      </c>
      <c r="G58" s="48"/>
      <c r="H58" s="49"/>
      <c r="I58" s="50" t="n">
        <f aca="false">+I56+I57</f>
        <v>1262395.1863</v>
      </c>
      <c r="J58" s="49"/>
      <c r="K58" s="51" t="s">
        <v>54</v>
      </c>
      <c r="L58" s="52"/>
    </row>
    <row r="59" customFormat="false" ht="13.5" hidden="false" customHeight="false" outlineLevel="0" collapsed="false">
      <c r="D59" s="53"/>
      <c r="G59" s="21"/>
      <c r="H59" s="21"/>
      <c r="I59" s="40"/>
      <c r="J59" s="21"/>
      <c r="K59" s="21"/>
      <c r="L59" s="21"/>
    </row>
    <row r="60" customFormat="false" ht="12.75" hidden="false" customHeight="false" outlineLevel="0" collapsed="false">
      <c r="G60" s="54"/>
      <c r="H60" s="54"/>
      <c r="I60" s="54"/>
      <c r="J60" s="54"/>
      <c r="K60" s="54"/>
      <c r="L60" s="54"/>
    </row>
  </sheetData>
  <mergeCells count="5">
    <mergeCell ref="B1:L1"/>
    <mergeCell ref="B2:L2"/>
    <mergeCell ref="B3:L3"/>
    <mergeCell ref="B4:L4"/>
    <mergeCell ref="H37:K37"/>
  </mergeCells>
  <printOptions headings="false" gridLines="false" gridLinesSet="true" horizontalCentered="false" verticalCentered="false"/>
  <pageMargins left="0.25" right="0.25" top="0.5" bottom="0.25" header="0.511811023622047" footer="0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&amp;LPrepared by: Theresa Porter&amp;CPage &amp;P&amp;R&amp;D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1997-11-13T10:57:42Z</dcterms:created>
  <dc:creator>Smith, Sharon D</dc:creator>
  <dc:description/>
  <dc:language>en-US</dc:language>
  <cp:lastModifiedBy>tporter</cp:lastModifiedBy>
  <cp:lastPrinted>2001-11-26T19:43:37Z</cp:lastPrinted>
  <dcterms:modified xsi:type="dcterms:W3CDTF">2001-11-27T11:24:43Z</dcterms:modified>
  <cp:revision>0</cp:revision>
  <dc:subject/>
  <dc:title/>
</cp:coreProperties>
</file>