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nce" sheetId="1" state="visible" r:id="rId3"/>
    <sheet name="Consol Summary" sheetId="2" state="visible" r:id="rId4"/>
    <sheet name="WC Summ" sheetId="3" state="visible" r:id="rId5"/>
    <sheet name="WC MO" sheetId="4" state="visible" r:id="rId6"/>
    <sheet name="WC YTD" sheetId="5" state="visible" r:id="rId7"/>
    <sheet name="WH Summ" sheetId="6" state="visible" r:id="rId8"/>
    <sheet name="WH MO" sheetId="7" state="visible" r:id="rId9"/>
    <sheet name="WH YTD" sheetId="8" state="visible" r:id="rId10"/>
    <sheet name="Gl Summ" sheetId="9" state="visible" r:id="rId11"/>
    <sheet name="Gl MO" sheetId="10" state="visible" r:id="rId12"/>
    <sheet name="Gl YTD" sheetId="11" state="visible" r:id="rId13"/>
  </sheets>
  <definedNames>
    <definedName function="false" hidden="false" localSheetId="9" name="_xlnm.Print_Area" vbProcedure="false">'Gl MO'!$A$1:$V$207</definedName>
    <definedName function="false" hidden="false" localSheetId="8" name="_xlnm.Print_Area" vbProcedure="false">'Gl Summ'!$A$1:$N$68</definedName>
    <definedName function="false" hidden="false" localSheetId="10" name="_xlnm.Print_Area" vbProcedure="false">'Gl YTD'!$A$1:$M$207</definedName>
    <definedName function="false" hidden="false" localSheetId="3" name="_xlnm.Print_Area" vbProcedure="false">'WC MO'!$A$1:$V$207</definedName>
    <definedName function="false" hidden="false" localSheetId="2" name="_xlnm.Print_Area" vbProcedure="false">'WC Summ'!$A$1:$N$68</definedName>
    <definedName function="false" hidden="false" localSheetId="4" name="_xlnm.Print_Area" vbProcedure="false">'WC YTD'!$A$1:$M$207</definedName>
    <definedName function="false" hidden="false" localSheetId="6" name="_xlnm.Print_Area" vbProcedure="false">'WH MO'!$A$1:$V$207</definedName>
    <definedName function="false" hidden="false" localSheetId="5" name="_xlnm.Print_Area" vbProcedure="false">'WH Summ'!$A$1:$N$68</definedName>
    <definedName function="false" hidden="false" localSheetId="7" name="_xlnm.Print_Area" vbProcedure="false">'WH YTD'!$A$1:$M$207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<sst xmlns="http://schemas.openxmlformats.org/spreadsheetml/2006/main" count="1508" uniqueCount="99">
  <si>
    <t xml:space="preserve">Variance Summary</t>
  </si>
  <si>
    <t xml:space="preserve">Current Month - Actual</t>
  </si>
  <si>
    <t xml:space="preserve">Mobilization Expenses to be billed in following months</t>
  </si>
  <si>
    <t xml:space="preserve">Current Month - Budget</t>
  </si>
  <si>
    <t xml:space="preserve">YTD - Actual</t>
  </si>
  <si>
    <t xml:space="preserve">YTD - Budget</t>
  </si>
  <si>
    <t xml:space="preserve">Total Year - CE</t>
  </si>
  <si>
    <t xml:space="preserve">Property taxes not budgeted for </t>
  </si>
  <si>
    <t xml:space="preserve">Maintenance Accrual</t>
  </si>
  <si>
    <t xml:space="preserve">O&amp;M Fee</t>
  </si>
  <si>
    <t xml:space="preserve">Capital Charge</t>
  </si>
  <si>
    <t xml:space="preserve">Total Year - Budget</t>
  </si>
  <si>
    <t xml:space="preserve">GENCO - Consolidated (2000 Peaker LLCs only)</t>
  </si>
  <si>
    <t xml:space="preserve">Summary</t>
  </si>
  <si>
    <t xml:space="preserve">Current Month</t>
  </si>
  <si>
    <t xml:space="preserve">Year-to-Date</t>
  </si>
  <si>
    <t xml:space="preserve">Total Year CE</t>
  </si>
  <si>
    <t xml:space="preserve">Actuals</t>
  </si>
  <si>
    <t xml:space="preserve">Budget</t>
  </si>
  <si>
    <t xml:space="preserve">Variance</t>
  </si>
  <si>
    <t xml:space="preserve">CE</t>
  </si>
  <si>
    <t xml:space="preserve">2000</t>
  </si>
  <si>
    <t xml:space="preserve">Explanations</t>
  </si>
  <si>
    <t xml:space="preserve">Mobilization</t>
  </si>
  <si>
    <t xml:space="preserve">Mobilization expenses billed by OEC on a one month lag.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</si>
  <si>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</si>
  <si>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</si>
  <si>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</si>
  <si>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</si>
  <si>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</si>
  <si>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</si>
  <si>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</si>
  <si>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</si>
  <si>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</si>
  <si>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</si>
  <si>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</si>
  <si>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Demineralized Water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</si>
  <si>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</si>
  <si>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</si>
  <si>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</si>
  <si>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</si>
  <si>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</si>
  <si>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</si>
  <si>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</si>
  <si>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</si>
  <si>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</si>
  <si>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</si>
  <si>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</si>
  <si>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Utilities</t>
  </si>
  <si>
    <t xml:space="preserve">Potable Water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</si>
  <si>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</si>
  <si>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</si>
  <si>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</si>
  <si>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</si>
  <si>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</si>
  <si>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O&amp;M Management Fee</t>
  </si>
  <si>
    <t xml:space="preserve">Budget assumed $200K per plant pro-rated over operational months, not entire year</t>
  </si>
  <si>
    <t xml:space="preserve">Major Maintenance Accrual</t>
  </si>
  <si>
    <t xml:space="preserve">Subtotal - Oper &amp; Maint Expense</t>
  </si>
  <si>
    <t xml:space="preserve">Owner's Expense:</t>
  </si>
  <si>
    <t xml:space="preserve">Insurance</t>
  </si>
  <si>
    <t xml:space="preserve">Property Taxes</t>
  </si>
  <si>
    <t xml:space="preserve">Property taxes for Wilton and Wheatland not included in the Budget</t>
  </si>
  <si>
    <t xml:space="preserve">Interconnection Fees</t>
  </si>
  <si>
    <t xml:space="preserve">Gas Pipeline Metering Cost</t>
  </si>
  <si>
    <t xml:space="preserve">Misc</t>
  </si>
  <si>
    <t xml:space="preserve">Franchise Taxes</t>
  </si>
  <si>
    <t xml:space="preserve">Subtotal - Owner's Expense</t>
  </si>
  <si>
    <t xml:space="preserve">Other Expense</t>
  </si>
  <si>
    <t xml:space="preserve">Interest Expense</t>
  </si>
  <si>
    <t xml:space="preserve">Capital Charge, net of credit</t>
  </si>
  <si>
    <t xml:space="preserve">higher project costs than budgeted</t>
  </si>
  <si>
    <t xml:space="preserve">Depreciation Expense</t>
  </si>
  <si>
    <t xml:space="preserve">Subtotal - Other Expense</t>
  </si>
  <si>
    <t xml:space="preserve">Total O&amp;M</t>
  </si>
  <si>
    <t xml:space="preserve">Total O&amp;M Per DPR</t>
  </si>
  <si>
    <t xml:space="preserve">Not included in the Budget</t>
  </si>
  <si>
    <t xml:space="preserve">GENCO - Wilton Center</t>
  </si>
  <si>
    <t xml:space="preserve">Expense Analysis Summary</t>
  </si>
  <si>
    <t xml:space="preserve">Actuals / Current Estimate (Monthly)</t>
  </si>
  <si>
    <t xml:space="preserve">Flash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</si>
  <si>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</si>
  <si>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</si>
  <si>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</si>
  <si>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</si>
  <si>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</si>
  <si>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Budget (Monthly)</t>
  </si>
  <si>
    <t xml:space="preserve">Variance (Monthly)</t>
  </si>
  <si>
    <t xml:space="preserve">Actuals / Current Estimate (YTD)</t>
  </si>
  <si>
    <t xml:space="preserve">YTD Actuals</t>
  </si>
  <si>
    <t xml:space="preserve">YTD CE</t>
  </si>
  <si>
    <t xml:space="preserve">Budget (YTD)</t>
  </si>
  <si>
    <t xml:space="preserve">YTD Budget</t>
  </si>
  <si>
    <t xml:space="preserve">Chemical feed System</t>
  </si>
  <si>
    <t xml:space="preserve">Variance (YTD)</t>
  </si>
  <si>
    <t xml:space="preserve">YTD Variance</t>
  </si>
  <si>
    <t xml:space="preserve">GENCO - Wheatland</t>
  </si>
  <si>
    <t xml:space="preserve">HRSG </t>
  </si>
  <si>
    <t xml:space="preserve">GENCO - Gleason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</si>
</sst>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_(\$* #,##0.00_);_(\$* \(#,##0.00\);_(\$* \-??_);_(@_)"/>
    <numFmt numFmtId="170" formatCode="_(\$* #,##0_);_(\$* \(#,##0\);_(\$* \-??_);_(@_)"/>
    <numFmt numFmtId="171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0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WC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1" name="AutoShape 2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2" name="AutoShape 3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40320</xdr:colOff>
      <xdr:row>71</xdr:row>
      <xdr:rowOff>47520</xdr:rowOff>
    </xdr:from>
    <xdr:to>
      <xdr:col>6</xdr:col>
      <xdr:colOff>614520</xdr:colOff>
      <xdr:row>74</xdr:row>
      <xdr:rowOff>105120</xdr:rowOff>
    </xdr:to>
    <xdr:sp>
      <xdr:nvSpPr>
        <xdr:cNvPr id="3" name="Text 4"/>
        <xdr:cNvSpPr/>
      </xdr:nvSpPr>
      <xdr:spPr>
        <a:xfrm>
          <a:off x="53935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WC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4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WH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5" name="AutoShape 2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6" name="AutoShape 3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80280</xdr:colOff>
      <xdr:row>71</xdr:row>
      <xdr:rowOff>47520</xdr:rowOff>
    </xdr:from>
    <xdr:to>
      <xdr:col>6</xdr:col>
      <xdr:colOff>654120</xdr:colOff>
      <xdr:row>74</xdr:row>
      <xdr:rowOff>105120</xdr:rowOff>
    </xdr:to>
    <xdr:sp>
      <xdr:nvSpPr>
        <xdr:cNvPr id="7" name="Text 4"/>
        <xdr:cNvSpPr/>
      </xdr:nvSpPr>
      <xdr:spPr>
        <a:xfrm>
          <a:off x="5433480" y="11868120"/>
          <a:ext cx="132804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WH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8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Gl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9" name="AutoShape 3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10" name="AutoShape 4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80280</xdr:colOff>
      <xdr:row>71</xdr:row>
      <xdr:rowOff>47520</xdr:rowOff>
    </xdr:from>
    <xdr:to>
      <xdr:col>6</xdr:col>
      <xdr:colOff>654120</xdr:colOff>
      <xdr:row>74</xdr:row>
      <xdr:rowOff>105120</xdr:rowOff>
    </xdr:to>
    <xdr:sp>
      <xdr:nvSpPr>
        <xdr:cNvPr id="11" name="Text 5"/>
        <xdr:cNvSpPr/>
      </xdr:nvSpPr>
      <xdr:spPr>
        <a:xfrm>
          <a:off x="5433480" y="11868120"/>
          <a:ext cx="132804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Gl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7.56"/>
    <col collapsed="false" customWidth="true" hidden="false" outlineLevel="0" max="2" min="2" style="0" width="2.84"/>
    <col collapsed="false" customWidth="true" hidden="false" outlineLevel="0" max="3" min="3" style="1" width="10.71"/>
    <col collapsed="false" customWidth="false" hidden="false" outlineLevel="0" max="59" min="4" style="1" width="8.85"/>
  </cols>
  <sheetData>
    <row r="1" customFormat="false" ht="15.75" hidden="false" customHeight="false" outlineLevel="0" collapsed="false">
      <c r="A1" s="2" t="str">
        <f aca="false">+'Consol Summary'!A1:N1</f>
        <v>GENCO - Consolidated (2000 Peaker LLCs only)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+'Consol Summary'!A2:N2</f>
        <v>Expense Analysis Summary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0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XML/filtered-attachments/xls/00_O_M_analysis___0003.xls'#$Variance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45926.9453075877</v>
      </c>
      <c r="B6" s="9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8" customFormat="false" ht="12.75" hidden="false" customHeight="false" outlineLevel="0" collapsed="false">
      <c r="A8" s="10" t="s">
        <v>1</v>
      </c>
      <c r="B8" s="10"/>
      <c r="C8" s="11" t="n">
        <f aca="false">+'Consol Summary'!B68/1000</f>
        <v>322.134</v>
      </c>
    </row>
    <row r="15" customFormat="false" ht="12.75" hidden="false" customHeight="false" outlineLevel="0" collapsed="false">
      <c r="A15" s="0" t="s">
        <v>2</v>
      </c>
      <c r="C15" s="1" t="n">
        <f aca="false">-SUM(C8:C14)+C17</f>
        <v>298.279</v>
      </c>
    </row>
    <row r="16" customFormat="false" ht="12.75" hidden="false" customHeight="false" outlineLevel="0" collapsed="false">
      <c r="C16" s="0"/>
    </row>
    <row r="17" customFormat="false" ht="12.75" hidden="false" customHeight="false" outlineLevel="0" collapsed="false">
      <c r="A17" s="10" t="s">
        <v>3</v>
      </c>
      <c r="B17" s="10"/>
      <c r="C17" s="11" t="n">
        <f aca="false">+'Consol Summary'!C68/1000</f>
        <v>620.413</v>
      </c>
    </row>
    <row r="18" customFormat="false" ht="13.5" hidden="false" customHeight="false" outlineLevel="0" collapsed="false">
      <c r="A18" s="12"/>
      <c r="B18" s="12"/>
      <c r="C18" s="12"/>
    </row>
    <row r="19" customFormat="false" ht="12.75" hidden="false" customHeight="false" outlineLevel="0" collapsed="false">
      <c r="C19" s="0"/>
    </row>
    <row r="20" customFormat="false" ht="12.75" hidden="false" customHeight="false" outlineLevel="0" collapsed="false">
      <c r="A20" s="10" t="s">
        <v>4</v>
      </c>
      <c r="C20" s="11" t="n">
        <f aca="false">+'Consol Summary'!F68/1000</f>
        <v>611.45353</v>
      </c>
    </row>
    <row r="28" customFormat="false" ht="12.75" hidden="false" customHeight="false" outlineLevel="0" collapsed="false">
      <c r="A28" s="0" t="s">
        <v>2</v>
      </c>
      <c r="C28" s="1" t="n">
        <f aca="false">-SUM(C20:C27)+C30</f>
        <v>1076.66747</v>
      </c>
    </row>
    <row r="29" customFormat="false" ht="12.75" hidden="false" customHeight="false" outlineLevel="0" collapsed="false">
      <c r="C29" s="0"/>
    </row>
    <row r="30" customFormat="false" ht="12.75" hidden="false" customHeight="false" outlineLevel="0" collapsed="false">
      <c r="A30" s="10" t="s">
        <v>5</v>
      </c>
      <c r="C30" s="11" t="n">
        <f aca="false">+'Consol Summary'!G68/1000</f>
        <v>1688.121</v>
      </c>
    </row>
    <row r="31" customFormat="false" ht="13.5" hidden="false" customHeight="false" outlineLevel="0" collapsed="false">
      <c r="A31" s="12"/>
      <c r="B31" s="12"/>
      <c r="C31" s="12"/>
    </row>
    <row r="32" customFormat="false" ht="12.75" hidden="false" customHeight="false" outlineLevel="0" collapsed="false">
      <c r="C32" s="0"/>
    </row>
    <row r="33" customFormat="false" ht="12.75" hidden="false" customHeight="false" outlineLevel="0" collapsed="false">
      <c r="A33" s="10" t="s">
        <v>6</v>
      </c>
      <c r="C33" s="11" t="n">
        <f aca="false">+'Consol Summary'!J68/1000</f>
        <v>39444.8318333333</v>
      </c>
    </row>
    <row r="35" customFormat="false" ht="12.75" hidden="false" customHeight="false" outlineLevel="0" collapsed="false">
      <c r="A35" s="0" t="s">
        <v>7</v>
      </c>
      <c r="C35" s="1" t="n">
        <f aca="false">'Consol Summary'!L53/1000</f>
        <v>-406.782833333333</v>
      </c>
    </row>
    <row r="37" customFormat="false" ht="12.75" hidden="false" customHeight="false" outlineLevel="0" collapsed="false">
      <c r="A37" s="0" t="s">
        <v>8</v>
      </c>
      <c r="C37" s="1" t="n">
        <f aca="false">'Consol Summary'!L47/1000</f>
        <v>0</v>
      </c>
    </row>
    <row r="39" customFormat="false" ht="12.75" hidden="false" customHeight="false" outlineLevel="0" collapsed="false">
      <c r="A39" s="0" t="s">
        <v>9</v>
      </c>
      <c r="C39" s="1" t="n">
        <f aca="false">'Consol Summary'!L45/1000</f>
        <v>-250</v>
      </c>
    </row>
    <row r="41" customFormat="false" ht="12.75" hidden="false" customHeight="false" outlineLevel="0" collapsed="false">
      <c r="A41" s="0" t="s">
        <v>10</v>
      </c>
      <c r="C41" s="1" t="n">
        <f aca="false">-SUM(C33:C40)+C43</f>
        <v>-1459.61600000001</v>
      </c>
    </row>
    <row r="42" customFormat="false" ht="12.75" hidden="false" customHeight="false" outlineLevel="0" collapsed="false">
      <c r="C42" s="0"/>
    </row>
    <row r="43" customFormat="false" ht="12.75" hidden="false" customHeight="false" outlineLevel="0" collapsed="false">
      <c r="A43" s="10" t="s">
        <v>11</v>
      </c>
      <c r="C43" s="11" t="n">
        <f aca="false">+'Consol Summary'!K68/1000</f>
        <v>37328.433</v>
      </c>
    </row>
    <row r="44" customFormat="false" ht="13.5" hidden="false" customHeight="false" outlineLevel="0" collapsed="false">
      <c r="A44" s="12"/>
      <c r="B44" s="12"/>
      <c r="C44" s="12"/>
    </row>
    <row r="45" customFormat="false" ht="12.75" hidden="false" customHeight="false" outlineLevel="0" collapsed="false">
      <c r="C45" s="0"/>
    </row>
    <row r="46" customFormat="false" ht="12.75" hidden="false" customHeight="false" outlineLevel="0" collapsed="false">
      <c r="C46" s="0"/>
    </row>
    <row r="47" customFormat="false" ht="12.75" hidden="false" customHeight="false" outlineLevel="0" collapsed="false">
      <c r="C47" s="0"/>
    </row>
    <row r="48" customFormat="false" ht="12.75" hidden="false" customHeight="false" outlineLevel="0" collapsed="false">
      <c r="C48" s="0"/>
    </row>
    <row r="49" customFormat="false" ht="12.75" hidden="false" customHeight="false" outlineLevel="0" collapsed="false">
      <c r="C49" s="0"/>
    </row>
    <row r="50" customFormat="false" ht="12.75" hidden="false" customHeight="false" outlineLevel="0" collapsed="false">
      <c r="C50" s="0"/>
    </row>
    <row r="51" customFormat="false" ht="12.75" hidden="false" customHeight="false" outlineLevel="0" collapsed="false">
      <c r="C51" s="0"/>
    </row>
    <row r="52" customFormat="false" ht="12.75" hidden="false" customHeight="false" outlineLevel="0" collapsed="false">
      <c r="C52" s="0"/>
    </row>
    <row r="53" customFormat="false" ht="12.75" hidden="false" customHeight="false" outlineLevel="0" collapsed="false">
      <c r="C53" s="0"/>
    </row>
    <row r="54" customFormat="false" ht="12.75" hidden="false" customHeight="false" outlineLevel="0" collapsed="false">
      <c r="C54" s="0"/>
    </row>
    <row r="55" customFormat="false" ht="12.75" hidden="false" customHeight="false" outlineLevel="0" collapsed="false">
      <c r="C55" s="0"/>
    </row>
    <row r="56" customFormat="false" ht="12.75" hidden="false" customHeight="false" outlineLevel="0" collapsed="false">
      <c r="C56" s="0"/>
    </row>
    <row r="57" customFormat="false" ht="12.75" hidden="false" customHeight="false" outlineLevel="0" collapsed="false">
      <c r="C57" s="0"/>
    </row>
    <row r="58" customFormat="false" ht="12.75" hidden="false" customHeight="false" outlineLevel="0" collapsed="false">
      <c r="C58" s="0"/>
    </row>
    <row r="59" customFormat="false" ht="12.75" hidden="false" customHeight="false" outlineLevel="0" collapsed="false">
      <c r="C59" s="0"/>
    </row>
    <row r="60" customFormat="false" ht="12.75" hidden="false" customHeight="false" outlineLevel="0" collapsed="false">
      <c r="C60" s="0"/>
    </row>
    <row r="61" customFormat="false" ht="12.75" hidden="false" customHeight="false" outlineLevel="0" collapsed="false">
      <c r="C61" s="0"/>
    </row>
    <row r="62" customFormat="false" ht="12.75" hidden="false" customHeight="false" outlineLevel="0" collapsed="false">
      <c r="C62" s="0"/>
    </row>
    <row r="63" customFormat="false" ht="12.75" hidden="false" customHeight="false" outlineLevel="0" collapsed="false">
      <c r="C63" s="0"/>
    </row>
    <row r="64" customFormat="false" ht="12.75" hidden="false" customHeight="false" outlineLevel="0" collapsed="false">
      <c r="C64" s="0"/>
    </row>
    <row r="65" customFormat="false" ht="12.75" hidden="false" customHeight="false" outlineLevel="0" collapsed="false">
      <c r="C65" s="0"/>
    </row>
    <row r="66" customFormat="false" ht="12.75" hidden="false" customHeight="false" outlineLevel="0" collapsed="false">
      <c r="C66" s="0"/>
    </row>
    <row r="67" customFormat="false" ht="12.75" hidden="false" customHeight="false" outlineLevel="0" collapsed="false">
      <c r="C67" s="0"/>
    </row>
    <row r="68" customFormat="false" ht="12.75" hidden="false" customHeight="false" outlineLevel="0" collapsed="false">
      <c r="C68" s="0"/>
    </row>
    <row r="69" customFormat="false" ht="12.75" hidden="false" customHeight="false" outlineLevel="0" collapsed="false">
      <c r="C69" s="0"/>
    </row>
    <row r="70" customFormat="false" ht="12.75" hidden="false" customHeight="false" outlineLevel="0" collapsed="false">
      <c r="C70" s="0"/>
    </row>
    <row r="71" customFormat="false" ht="12.75" hidden="false" customHeight="false" outlineLevel="0" collapsed="false">
      <c r="C71" s="0"/>
    </row>
    <row r="72" customFormat="false" ht="12.75" hidden="false" customHeight="false" outlineLevel="0" collapsed="false">
      <c r="C72" s="0"/>
    </row>
    <row r="73" customFormat="false" ht="12.75" hidden="false" customHeight="false" outlineLevel="0" collapsed="false">
      <c r="C73" s="0"/>
    </row>
    <row r="74" customFormat="false" ht="12.75" hidden="false" customHeight="false" outlineLevel="0" collapsed="false">
      <c r="C74" s="0"/>
    </row>
    <row r="75" customFormat="false" ht="12.75" hidden="false" customHeight="false" outlineLevel="0" collapsed="false">
      <c r="C75" s="0"/>
    </row>
    <row r="76" customFormat="false" ht="12.75" hidden="false" customHeight="false" outlineLevel="0" collapsed="false">
      <c r="C76" s="0"/>
    </row>
    <row r="77" customFormat="false" ht="12.75" hidden="false" customHeight="false" outlineLevel="0" collapsed="false">
      <c r="C77" s="0"/>
    </row>
    <row r="78" customFormat="false" ht="12.75" hidden="false" customHeight="false" outlineLevel="0" collapsed="false">
      <c r="C78" s="0"/>
    </row>
    <row r="79" customFormat="false" ht="12.75" hidden="false" customHeight="false" outlineLevel="0" collapsed="false">
      <c r="C79" s="0"/>
    </row>
    <row r="80" customFormat="false" ht="12.75" hidden="false" customHeight="false" outlineLevel="0" collapsed="false">
      <c r="C80" s="0"/>
    </row>
    <row r="81" customFormat="false" ht="12.75" hidden="false" customHeight="false" outlineLevel="0" collapsed="false">
      <c r="C81" s="0"/>
    </row>
    <row r="82" customFormat="false" ht="12.75" hidden="false" customHeight="false" outlineLevel="0" collapsed="false">
      <c r="C82" s="0"/>
    </row>
    <row r="83" customFormat="false" ht="12.75" hidden="false" customHeight="false" outlineLevel="0" collapsed="false">
      <c r="C83" s="0"/>
    </row>
    <row r="84" customFormat="false" ht="12.75" hidden="false" customHeight="false" outlineLevel="0" collapsed="false">
      <c r="C84" s="0"/>
    </row>
    <row r="85" customFormat="false" ht="12.75" hidden="false" customHeight="false" outlineLevel="0" collapsed="false">
      <c r="C85" s="0"/>
    </row>
    <row r="86" customFormat="false" ht="12.75" hidden="false" customHeight="false" outlineLevel="0" collapsed="false">
      <c r="C86" s="0"/>
    </row>
    <row r="87" customFormat="false" ht="12.75" hidden="false" customHeight="false" outlineLevel="0" collapsed="false">
      <c r="C87" s="0"/>
    </row>
    <row r="88" customFormat="false" ht="12.75" hidden="false" customHeight="false" outlineLevel="0" collapsed="false">
      <c r="C88" s="0"/>
    </row>
    <row r="89" customFormat="false" ht="12.75" hidden="false" customHeight="false" outlineLevel="0" collapsed="false">
      <c r="C89" s="0"/>
    </row>
    <row r="90" customFormat="false" ht="12.75" hidden="false" customHeight="false" outlineLevel="0" collapsed="false">
      <c r="C90" s="0"/>
    </row>
    <row r="91" customFormat="false" ht="12.75" hidden="false" customHeight="false" outlineLevel="0" collapsed="false">
      <c r="C91" s="0"/>
    </row>
    <row r="92" customFormat="false" ht="12.75" hidden="false" customHeight="false" outlineLevel="0" collapsed="false">
      <c r="C92" s="0"/>
    </row>
    <row r="93" customFormat="false" ht="12.75" hidden="false" customHeight="false" outlineLevel="0" collapsed="false">
      <c r="C93" s="0"/>
    </row>
    <row r="94" customFormat="false" ht="12.75" hidden="false" customHeight="false" outlineLevel="0" collapsed="false">
      <c r="C94" s="0"/>
    </row>
    <row r="95" customFormat="false" ht="12.75" hidden="false" customHeight="false" outlineLevel="0" collapsed="false">
      <c r="C95" s="0"/>
    </row>
    <row r="96" customFormat="false" ht="12.75" hidden="false" customHeight="false" outlineLevel="0" collapsed="false">
      <c r="C96" s="0"/>
    </row>
    <row r="97" customFormat="false" ht="12.75" hidden="false" customHeight="false" outlineLevel="0" collapsed="false">
      <c r="C97" s="0"/>
    </row>
    <row r="98" customFormat="false" ht="12.75" hidden="false" customHeight="false" outlineLevel="0" collapsed="false">
      <c r="C98" s="0"/>
    </row>
    <row r="99" customFormat="false" ht="12.75" hidden="false" customHeight="false" outlineLevel="0" collapsed="false">
      <c r="C99" s="0"/>
    </row>
    <row r="100" customFormat="false" ht="12.75" hidden="false" customHeight="false" outlineLevel="0" collapsed="false">
      <c r="C100" s="0"/>
    </row>
    <row r="101" customFormat="false" ht="12.75" hidden="false" customHeight="false" outlineLevel="0" collapsed="false">
      <c r="C101" s="0"/>
    </row>
    <row r="102" customFormat="false" ht="12.75" hidden="false" customHeight="false" outlineLevel="0" collapsed="false">
      <c r="C102" s="0"/>
    </row>
    <row r="103" customFormat="false" ht="12.75" hidden="false" customHeight="false" outlineLevel="0" collapsed="false">
      <c r="C103" s="0"/>
    </row>
    <row r="104" customFormat="false" ht="12.75" hidden="false" customHeight="false" outlineLevel="0" collapsed="false">
      <c r="C104" s="0"/>
    </row>
    <row r="105" customFormat="false" ht="12.75" hidden="false" customHeight="false" outlineLevel="0" collapsed="false">
      <c r="C105" s="0"/>
    </row>
    <row r="106" customFormat="false" ht="12.75" hidden="false" customHeight="false" outlineLevel="0" collapsed="false">
      <c r="C106" s="0"/>
    </row>
    <row r="107" customFormat="false" ht="12.75" hidden="false" customHeight="false" outlineLevel="0" collapsed="false">
      <c r="C107" s="0"/>
    </row>
  </sheetData>
  <mergeCells count="4">
    <mergeCell ref="A1:C1"/>
    <mergeCell ref="A2:C2"/>
    <mergeCell ref="A3:C3"/>
    <mergeCell ref="A4:C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43" activePane="bottomRight" state="frozen"/>
      <selection pane="topLeft" activeCell="A1" activeCellId="0" sqref="A1"/>
      <selection pane="topRight" activeCell="B1" activeCellId="0" sqref="B1"/>
      <selection pane="bottomLeft" activeCell="A43" activeCellId="0" sqref="A43"/>
      <selection pane="bottomRight" activeCell="A71" activeCellId="0" sqref="A71:V7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XML/filtered-attachments/xls/00_O_M_analysis___0003.xls'#$Gl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45926.9453079175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17</v>
      </c>
      <c r="C7" s="15" t="s">
        <v>17</v>
      </c>
      <c r="D7" s="15" t="s">
        <v>17</v>
      </c>
      <c r="E7" s="15" t="s">
        <v>80</v>
      </c>
      <c r="F7" s="15" t="s">
        <v>20</v>
      </c>
      <c r="G7" s="15" t="s">
        <v>20</v>
      </c>
      <c r="H7" s="15" t="s">
        <v>20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O7" s="15" t="s">
        <v>20</v>
      </c>
      <c r="Q7" s="15" t="s">
        <v>20</v>
      </c>
      <c r="R7" s="15" t="s">
        <v>20</v>
      </c>
      <c r="S7" s="15" t="s">
        <v>20</v>
      </c>
      <c r="T7" s="15" t="s">
        <v>20</v>
      </c>
      <c r="V7" s="15" t="s">
        <v>20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81</v>
      </c>
      <c r="P8" s="18"/>
      <c r="Q8" s="18" t="s">
        <v>82</v>
      </c>
      <c r="R8" s="18" t="s">
        <v>83</v>
      </c>
      <c r="S8" s="18" t="s">
        <v>84</v>
      </c>
      <c r="T8" s="18" t="s">
        <v>85</v>
      </c>
      <c r="U8" s="18"/>
      <c r="V8" s="18" t="s">
        <v>81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/>
      <c r="C10" s="19" t="n">
        <f aca="false">37000+55868.55</f>
        <v>92868.55</v>
      </c>
      <c r="D10" s="19" t="n">
        <f aca="false">55613+37000</f>
        <v>92613</v>
      </c>
      <c r="E10" s="19" t="n">
        <f aca="false">37000+138056.89</f>
        <v>175056.89</v>
      </c>
      <c r="F10" s="19" t="n">
        <v>200000</v>
      </c>
      <c r="G10" s="19" t="n">
        <f aca="false">845041-SUM(C10:F10)</f>
        <v>284502.56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SUM(B10:M10)</f>
        <v>845041</v>
      </c>
      <c r="Q10" s="19" t="n">
        <f aca="false">SUM(B10:D10)</f>
        <v>185481.55</v>
      </c>
      <c r="R10" s="19" t="n">
        <f aca="false">SUM(E10:G10)</f>
        <v>659559.45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845041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</row>
    <row r="14" customFormat="false" ht="12.75" hidden="false" customHeight="false" outlineLevel="0" collapsed="false">
      <c r="A14" s="21" t="s">
        <v>27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28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21" t="s">
        <v>29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30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31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32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33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1972</v>
      </c>
      <c r="H20" s="1" t="n">
        <v>1972</v>
      </c>
      <c r="I20" s="1" t="n">
        <v>1972</v>
      </c>
      <c r="J20" s="1" t="n">
        <v>1973</v>
      </c>
      <c r="K20" s="1" t="n">
        <v>7889</v>
      </c>
      <c r="L20" s="1" t="n">
        <v>1972</v>
      </c>
      <c r="M20" s="1" t="n">
        <v>1973</v>
      </c>
      <c r="O20" s="1" t="n">
        <f aca="false">SUM(B20:M20)</f>
        <v>19723</v>
      </c>
      <c r="Q20" s="1" t="n">
        <f aca="false">SUM(B20:D20)</f>
        <v>0</v>
      </c>
      <c r="R20" s="1" t="n">
        <f aca="false">SUM(E20:G20)</f>
        <v>1972</v>
      </c>
      <c r="S20" s="1" t="n">
        <f aca="false">SUM(H20:J20)</f>
        <v>5917</v>
      </c>
      <c r="T20" s="1" t="n">
        <f aca="false">SUM(K20:M20)</f>
        <v>11834</v>
      </c>
      <c r="V20" s="1" t="n">
        <f aca="false">SUM(Q20:U20)</f>
        <v>19723</v>
      </c>
    </row>
    <row r="21" customFormat="false" ht="12.75" hidden="false" customHeight="false" outlineLevel="0" collapsed="false">
      <c r="A21" s="21" t="s">
        <v>34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21" t="s">
        <v>35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21" t="s">
        <v>36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7969</v>
      </c>
      <c r="H23" s="1" t="n">
        <v>7970</v>
      </c>
      <c r="I23" s="1" t="n">
        <v>7969</v>
      </c>
      <c r="J23" s="1" t="n">
        <v>7970</v>
      </c>
      <c r="K23" s="1" t="n">
        <v>31878</v>
      </c>
      <c r="L23" s="1" t="n">
        <v>7969</v>
      </c>
      <c r="M23" s="1" t="n">
        <v>7970</v>
      </c>
      <c r="O23" s="1" t="n">
        <f aca="false">SUM(B23:M23)</f>
        <v>79695</v>
      </c>
      <c r="Q23" s="1" t="n">
        <f aca="false">SUM(B23:D23)</f>
        <v>0</v>
      </c>
      <c r="R23" s="1" t="n">
        <f aca="false">SUM(E23:G23)</f>
        <v>7969</v>
      </c>
      <c r="S23" s="1" t="n">
        <f aca="false">SUM(H23:J23)</f>
        <v>23909</v>
      </c>
      <c r="T23" s="1" t="n">
        <f aca="false">SUM(K23:M23)</f>
        <v>47817</v>
      </c>
      <c r="V23" s="1" t="n">
        <f aca="false">SUM(Q23:U23)</f>
        <v>79695</v>
      </c>
    </row>
    <row r="24" customFormat="false" ht="12.75" hidden="false" customHeight="false" outlineLevel="0" collapsed="false">
      <c r="A24" s="21" t="s">
        <v>37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21" t="s">
        <v>38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21" t="s">
        <v>39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40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225</v>
      </c>
      <c r="H27" s="1" t="n">
        <v>224</v>
      </c>
      <c r="I27" s="1" t="n">
        <v>225</v>
      </c>
      <c r="J27" s="1" t="n">
        <v>225</v>
      </c>
      <c r="K27" s="1" t="n">
        <v>898</v>
      </c>
      <c r="L27" s="1" t="n">
        <v>225</v>
      </c>
      <c r="M27" s="1" t="n">
        <v>224</v>
      </c>
      <c r="O27" s="1" t="n">
        <f aca="false">SUM(B27:M27)</f>
        <v>2246</v>
      </c>
      <c r="Q27" s="1" t="n">
        <f aca="false">SUM(B27:D27)</f>
        <v>0</v>
      </c>
      <c r="R27" s="1" t="n">
        <f aca="false">SUM(E27:G27)</f>
        <v>225</v>
      </c>
      <c r="S27" s="1" t="n">
        <f aca="false">SUM(H27:J27)</f>
        <v>674</v>
      </c>
      <c r="T27" s="1" t="n">
        <f aca="false">SUM(K27:M27)</f>
        <v>1347</v>
      </c>
      <c r="V27" s="1" t="n">
        <f aca="false">SUM(Q27:U27)</f>
        <v>2246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1193</v>
      </c>
      <c r="H28" s="1" t="n">
        <v>1193</v>
      </c>
      <c r="I28" s="1" t="n">
        <v>1193</v>
      </c>
      <c r="J28" s="1" t="n">
        <v>1193</v>
      </c>
      <c r="K28" s="1" t="n">
        <v>4771</v>
      </c>
      <c r="L28" s="1" t="n">
        <v>1193</v>
      </c>
      <c r="M28" s="1" t="n">
        <v>1193</v>
      </c>
      <c r="O28" s="1" t="n">
        <f aca="false">SUM(B28:M28)</f>
        <v>11929</v>
      </c>
      <c r="Q28" s="1" t="n">
        <f aca="false">SUM(B28:D28)</f>
        <v>0</v>
      </c>
      <c r="R28" s="1" t="n">
        <f aca="false">SUM(E28:G28)</f>
        <v>1193</v>
      </c>
      <c r="S28" s="1" t="n">
        <f aca="false">SUM(H28:J28)</f>
        <v>3579</v>
      </c>
      <c r="T28" s="1" t="n">
        <f aca="false">SUM(K28:M28)</f>
        <v>7157</v>
      </c>
      <c r="V28" s="1" t="n">
        <f aca="false">SUM(Q28:U28)</f>
        <v>11929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0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0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466</v>
      </c>
      <c r="H30" s="1" t="n">
        <v>467</v>
      </c>
      <c r="I30" s="1" t="n">
        <v>467</v>
      </c>
      <c r="J30" s="1" t="n">
        <v>466</v>
      </c>
      <c r="K30" s="1" t="n">
        <v>1867</v>
      </c>
      <c r="L30" s="1" t="n">
        <v>467</v>
      </c>
      <c r="M30" s="1" t="n">
        <v>467</v>
      </c>
      <c r="O30" s="1" t="n">
        <f aca="false">SUM(B30:M30)</f>
        <v>4667</v>
      </c>
      <c r="Q30" s="1" t="n">
        <f aca="false">SUM(B30:D30)</f>
        <v>0</v>
      </c>
      <c r="R30" s="1" t="n">
        <f aca="false">SUM(E30:G30)</f>
        <v>466</v>
      </c>
      <c r="S30" s="1" t="n">
        <f aca="false">SUM(H30:J30)</f>
        <v>1400</v>
      </c>
      <c r="T30" s="1" t="n">
        <f aca="false">SUM(K30:M30)</f>
        <v>2801</v>
      </c>
      <c r="V30" s="1" t="n">
        <f aca="false">SUM(Q30:U30)</f>
        <v>4667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1380</v>
      </c>
      <c r="H31" s="1" t="n">
        <v>1379</v>
      </c>
      <c r="I31" s="1" t="n">
        <v>1379</v>
      </c>
      <c r="J31" s="1" t="n">
        <v>1379</v>
      </c>
      <c r="K31" s="1" t="n">
        <v>1379</v>
      </c>
      <c r="L31" s="1" t="n">
        <v>1379</v>
      </c>
      <c r="M31" s="1" t="n">
        <v>1379</v>
      </c>
      <c r="O31" s="1" t="n">
        <f aca="false">SUM(B31:M31)</f>
        <v>9654</v>
      </c>
      <c r="Q31" s="1" t="n">
        <f aca="false">SUM(B31:D31)</f>
        <v>0</v>
      </c>
      <c r="R31" s="1" t="n">
        <f aca="false">SUM(E31:G31)</f>
        <v>1380</v>
      </c>
      <c r="S31" s="1" t="n">
        <f aca="false">SUM(H31:J31)</f>
        <v>4137</v>
      </c>
      <c r="T31" s="1" t="n">
        <f aca="false">SUM(K31:M31)</f>
        <v>4137</v>
      </c>
      <c r="V31" s="1" t="n">
        <f aca="false">SUM(Q31:U31)</f>
        <v>9654</v>
      </c>
    </row>
    <row r="32" customFormat="false" ht="12.75" hidden="false" customHeight="false" outlineLevel="0" collapsed="false">
      <c r="A32" s="21" t="s">
        <v>45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16877</v>
      </c>
      <c r="H32" s="1" t="n">
        <v>16877</v>
      </c>
      <c r="I32" s="1" t="n">
        <v>16877</v>
      </c>
      <c r="J32" s="1" t="n">
        <v>16877</v>
      </c>
      <c r="K32" s="1" t="n">
        <v>16877</v>
      </c>
      <c r="L32" s="1" t="n">
        <v>16877</v>
      </c>
      <c r="M32" s="1" t="n">
        <v>16878</v>
      </c>
      <c r="O32" s="1" t="n">
        <f aca="false">SUM(B32:M32)</f>
        <v>118140</v>
      </c>
      <c r="Q32" s="1" t="n">
        <f aca="false">SUM(B32:D32)</f>
        <v>0</v>
      </c>
      <c r="R32" s="1" t="n">
        <f aca="false">SUM(E32:G32)</f>
        <v>16877</v>
      </c>
      <c r="S32" s="1" t="n">
        <f aca="false">SUM(H32:J32)</f>
        <v>50631</v>
      </c>
      <c r="T32" s="1" t="n">
        <f aca="false">SUM(K32:M32)</f>
        <v>50632</v>
      </c>
      <c r="V32" s="1" t="n">
        <f aca="false">SUM(Q32:U32)</f>
        <v>118140</v>
      </c>
    </row>
    <row r="33" customFormat="false" ht="12.75" hidden="false" customHeight="false" outlineLevel="0" collapsed="false">
      <c r="A33" s="21" t="s">
        <v>46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63436</v>
      </c>
      <c r="H33" s="1" t="n">
        <v>63435</v>
      </c>
      <c r="I33" s="1" t="n">
        <v>63436</v>
      </c>
      <c r="J33" s="1" t="n">
        <v>63435</v>
      </c>
      <c r="K33" s="1" t="n">
        <v>63435</v>
      </c>
      <c r="L33" s="1" t="n">
        <v>63435</v>
      </c>
      <c r="M33" s="1" t="n">
        <v>63435</v>
      </c>
      <c r="O33" s="1" t="n">
        <f aca="false">SUM(B33:M33)</f>
        <v>444047</v>
      </c>
      <c r="Q33" s="1" t="n">
        <f aca="false">SUM(B33:D33)</f>
        <v>0</v>
      </c>
      <c r="R33" s="1" t="n">
        <f aca="false">SUM(E33:G33)</f>
        <v>63436</v>
      </c>
      <c r="S33" s="1" t="n">
        <f aca="false">SUM(H33:J33)</f>
        <v>190306</v>
      </c>
      <c r="T33" s="1" t="n">
        <f aca="false">SUM(K33:M33)</f>
        <v>190305</v>
      </c>
      <c r="V33" s="1" t="n">
        <f aca="false">SUM(Q33:U33)</f>
        <v>444047</v>
      </c>
    </row>
    <row r="34" customFormat="false" ht="12.75" hidden="false" customHeight="false" outlineLevel="0" collapsed="false">
      <c r="A34" s="21" t="s">
        <v>47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1571</v>
      </c>
      <c r="H34" s="1" t="n">
        <v>1572</v>
      </c>
      <c r="I34" s="1" t="n">
        <v>1571</v>
      </c>
      <c r="J34" s="1" t="n">
        <v>1571</v>
      </c>
      <c r="K34" s="1" t="n">
        <v>1572</v>
      </c>
      <c r="L34" s="1" t="n">
        <v>1572</v>
      </c>
      <c r="M34" s="1" t="n">
        <v>1571</v>
      </c>
      <c r="O34" s="1" t="n">
        <f aca="false">SUM(B34:M34)</f>
        <v>11000</v>
      </c>
      <c r="Q34" s="1" t="n">
        <f aca="false">SUM(B34:D34)</f>
        <v>0</v>
      </c>
      <c r="R34" s="1" t="n">
        <f aca="false">SUM(E34:G34)</f>
        <v>1571</v>
      </c>
      <c r="S34" s="1" t="n">
        <f aca="false">SUM(H34:J34)</f>
        <v>4714</v>
      </c>
      <c r="T34" s="1" t="n">
        <f aca="false">SUM(K34:M34)</f>
        <v>4715</v>
      </c>
      <c r="V34" s="1" t="n">
        <f aca="false">SUM(Q34:U34)</f>
        <v>11000</v>
      </c>
    </row>
    <row r="35" customFormat="false" ht="12.75" hidden="false" customHeight="false" outlineLevel="0" collapsed="false">
      <c r="A35" s="21" t="s">
        <v>48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f aca="false">1070+12177</f>
        <v>13247</v>
      </c>
      <c r="H35" s="1" t="n">
        <f aca="false">1070+12177</f>
        <v>13247</v>
      </c>
      <c r="I35" s="1" t="n">
        <f aca="false">1070+12177</f>
        <v>13247</v>
      </c>
      <c r="J35" s="1" t="n">
        <f aca="false">1070+12177</f>
        <v>13247</v>
      </c>
      <c r="K35" s="1" t="n">
        <f aca="false">1070+12177</f>
        <v>13247</v>
      </c>
      <c r="L35" s="1" t="n">
        <f aca="false">1070+12177</f>
        <v>13247</v>
      </c>
      <c r="M35" s="1" t="n">
        <f aca="false">1070+12177</f>
        <v>13247</v>
      </c>
      <c r="O35" s="1" t="n">
        <f aca="false">SUM(B35:M35)</f>
        <v>92729</v>
      </c>
      <c r="Q35" s="1" t="n">
        <f aca="false">SUM(B35:D35)</f>
        <v>0</v>
      </c>
      <c r="R35" s="1" t="n">
        <f aca="false">SUM(E35:G35)</f>
        <v>13247</v>
      </c>
      <c r="S35" s="1" t="n">
        <f aca="false">SUM(H35:J35)</f>
        <v>39741</v>
      </c>
      <c r="T35" s="1" t="n">
        <f aca="false">SUM(K35:M35)</f>
        <v>39741</v>
      </c>
      <c r="V35" s="1" t="n">
        <f aca="false">SUM(Q35:U35)</f>
        <v>92729</v>
      </c>
    </row>
    <row r="36" customFormat="false" ht="12.75" hidden="false" customHeight="false" outlineLevel="0" collapsed="false">
      <c r="A36" s="21" t="s">
        <v>49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50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44</v>
      </c>
      <c r="H37" s="1" t="n">
        <v>44</v>
      </c>
      <c r="I37" s="1" t="n">
        <v>44</v>
      </c>
      <c r="J37" s="1" t="n">
        <v>44</v>
      </c>
      <c r="K37" s="1" t="n">
        <v>174</v>
      </c>
      <c r="L37" s="1" t="n">
        <v>44</v>
      </c>
      <c r="M37" s="1" t="n">
        <v>44</v>
      </c>
      <c r="O37" s="1" t="n">
        <f aca="false">SUM(B37:M37)</f>
        <v>438</v>
      </c>
      <c r="Q37" s="1" t="n">
        <f aca="false">SUM(B37:D37)</f>
        <v>0</v>
      </c>
      <c r="R37" s="1" t="n">
        <f aca="false">SUM(E37:G37)</f>
        <v>44</v>
      </c>
      <c r="S37" s="1" t="n">
        <f aca="false">SUM(H37:J37)</f>
        <v>132</v>
      </c>
      <c r="T37" s="1" t="n">
        <f aca="false">SUM(K37:M37)</f>
        <v>262</v>
      </c>
      <c r="V37" s="1" t="n">
        <f aca="false">SUM(Q37:U37)</f>
        <v>438</v>
      </c>
    </row>
    <row r="38" customFormat="false" ht="12.75" hidden="false" customHeight="false" outlineLevel="0" collapsed="false">
      <c r="A38" s="21" t="s">
        <v>51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13912</v>
      </c>
      <c r="H38" s="1" t="n">
        <v>13913</v>
      </c>
      <c r="I38" s="1" t="n">
        <v>13913</v>
      </c>
      <c r="J38" s="1" t="n">
        <v>13912</v>
      </c>
      <c r="K38" s="1" t="n">
        <v>55650</v>
      </c>
      <c r="L38" s="1" t="n">
        <v>13913</v>
      </c>
      <c r="M38" s="1" t="n">
        <v>13912</v>
      </c>
      <c r="O38" s="1" t="n">
        <f aca="false">SUM(B38:M38)</f>
        <v>139125</v>
      </c>
      <c r="Q38" s="1" t="n">
        <f aca="false">SUM(B38:D38)</f>
        <v>0</v>
      </c>
      <c r="R38" s="1" t="n">
        <f aca="false">SUM(E38:G38)</f>
        <v>13912</v>
      </c>
      <c r="S38" s="1" t="n">
        <f aca="false">SUM(H38:J38)</f>
        <v>41738</v>
      </c>
      <c r="T38" s="1" t="n">
        <f aca="false">SUM(K38:M38)</f>
        <v>83475</v>
      </c>
      <c r="V38" s="1" t="n">
        <f aca="false">SUM(Q38:U38)</f>
        <v>139125</v>
      </c>
    </row>
    <row r="39" customFormat="false" ht="12.75" hidden="false" customHeight="false" outlineLevel="0" collapsed="false">
      <c r="A39" s="21" t="s">
        <v>52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21" t="s">
        <v>53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1459</v>
      </c>
      <c r="H40" s="1" t="n">
        <v>1458</v>
      </c>
      <c r="I40" s="1" t="n">
        <v>1458</v>
      </c>
      <c r="J40" s="1" t="n">
        <v>1459</v>
      </c>
      <c r="K40" s="1" t="n">
        <v>1458</v>
      </c>
      <c r="L40" s="1" t="n">
        <v>1458</v>
      </c>
      <c r="M40" s="1" t="n">
        <v>1458</v>
      </c>
      <c r="O40" s="1" t="n">
        <f aca="false">SUM(B40:M40)</f>
        <v>10208</v>
      </c>
      <c r="Q40" s="1" t="n">
        <f aca="false">SUM(B40:D40)</f>
        <v>0</v>
      </c>
      <c r="R40" s="1" t="n">
        <f aca="false">SUM(E40:G40)</f>
        <v>1459</v>
      </c>
      <c r="S40" s="1" t="n">
        <f aca="false">SUM(H40:J40)</f>
        <v>4375</v>
      </c>
      <c r="T40" s="1" t="n">
        <f aca="false">SUM(K40:M40)</f>
        <v>4374</v>
      </c>
      <c r="V40" s="1" t="n">
        <f aca="false">SUM(Q40:U40)</f>
        <v>10208</v>
      </c>
    </row>
    <row r="41" customFormat="false" ht="12.75" hidden="false" customHeight="false" outlineLevel="0" collapsed="false">
      <c r="A41" s="21"/>
      <c r="Q41" s="1" t="n">
        <f aca="false">SUM(B41:D41)</f>
        <v>0</v>
      </c>
      <c r="R41" s="1" t="n">
        <f aca="false">SUM(E41:G41)</f>
        <v>0</v>
      </c>
      <c r="S41" s="1" t="n">
        <f aca="false">SUM(H41:J41)</f>
        <v>0</v>
      </c>
      <c r="T41" s="1" t="n">
        <f aca="false">SUM(K41:M41)</f>
        <v>0</v>
      </c>
      <c r="V41" s="1" t="n">
        <f aca="false">SUM(Q41:U41)</f>
        <v>0</v>
      </c>
    </row>
    <row r="42" customFormat="false" ht="12.75" hidden="false" customHeight="false" outlineLevel="0" collapsed="false">
      <c r="A42" s="22" t="s">
        <v>54</v>
      </c>
      <c r="B42" s="23" t="n">
        <f aca="false">SUM(B13:B41)</f>
        <v>0</v>
      </c>
      <c r="C42" s="23" t="n">
        <f aca="false">SUM(C13:C41)</f>
        <v>0</v>
      </c>
      <c r="D42" s="23" t="n">
        <f aca="false">SUM(D13:D41)</f>
        <v>0</v>
      </c>
      <c r="E42" s="23" t="n">
        <f aca="false">SUM(E13:E41)</f>
        <v>0</v>
      </c>
      <c r="F42" s="23" t="n">
        <f aca="false">SUM(F13:F41)</f>
        <v>0</v>
      </c>
      <c r="G42" s="23" t="n">
        <f aca="false">SUM(G13:G41)</f>
        <v>123751</v>
      </c>
      <c r="H42" s="23" t="n">
        <f aca="false">SUM(H13:H41)</f>
        <v>123751</v>
      </c>
      <c r="I42" s="23" t="n">
        <f aca="false">SUM(I13:I41)</f>
        <v>123751</v>
      </c>
      <c r="J42" s="23" t="n">
        <f aca="false">SUM(J13:J41)</f>
        <v>123751</v>
      </c>
      <c r="K42" s="23" t="n">
        <f aca="false">SUM(K13:K41)</f>
        <v>201095</v>
      </c>
      <c r="L42" s="23" t="n">
        <f aca="false">SUM(L13:L41)</f>
        <v>123751</v>
      </c>
      <c r="M42" s="23" t="n">
        <f aca="false">SUM(M13:M41)</f>
        <v>123751</v>
      </c>
      <c r="O42" s="23" t="n">
        <f aca="false">SUM(O13:O41)</f>
        <v>943601</v>
      </c>
      <c r="Q42" s="23" t="n">
        <f aca="false">SUM(B42:D42)</f>
        <v>0</v>
      </c>
      <c r="R42" s="23" t="n">
        <f aca="false">SUM(E42:G42)</f>
        <v>123751</v>
      </c>
      <c r="S42" s="23" t="n">
        <f aca="false">SUM(H42:J42)</f>
        <v>371253</v>
      </c>
      <c r="T42" s="23" t="n">
        <f aca="false">SUM(K42:M42)</f>
        <v>448597</v>
      </c>
      <c r="V42" s="23" t="n">
        <f aca="false">SUM(Q42:U42)</f>
        <v>943601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v>0</v>
      </c>
      <c r="C44" s="24" t="n">
        <v>0</v>
      </c>
      <c r="D44" s="24" t="n">
        <v>0</v>
      </c>
      <c r="E44" s="24" t="n">
        <v>0</v>
      </c>
      <c r="F44" s="24" t="n">
        <v>0</v>
      </c>
      <c r="G44" s="24" t="n">
        <f aca="false">200000/7</f>
        <v>28571.4285714286</v>
      </c>
      <c r="H44" s="24" t="n">
        <f aca="false">200000/7</f>
        <v>28571.4285714286</v>
      </c>
      <c r="I44" s="24" t="n">
        <f aca="false">200000/7</f>
        <v>28571.4285714286</v>
      </c>
      <c r="J44" s="24" t="n">
        <f aca="false">200000/7</f>
        <v>28571.4285714286</v>
      </c>
      <c r="K44" s="24" t="n">
        <f aca="false">200000/7</f>
        <v>28571.4285714286</v>
      </c>
      <c r="L44" s="24" t="n">
        <f aca="false">200000/7</f>
        <v>28571.4285714286</v>
      </c>
      <c r="M44" s="24" t="n">
        <f aca="false">200000/7</f>
        <v>28571.4285714286</v>
      </c>
      <c r="O44" s="24" t="n">
        <f aca="false">SUM(B44:M44)</f>
        <v>200000</v>
      </c>
      <c r="Q44" s="24" t="n">
        <f aca="false">SUM(B44:D44)</f>
        <v>0</v>
      </c>
      <c r="R44" s="24" t="n">
        <f aca="false">SUM(E44:G44)</f>
        <v>28571.4285714286</v>
      </c>
      <c r="S44" s="24" t="n">
        <f aca="false">SUM(H44:J44)</f>
        <v>85714.2857142857</v>
      </c>
      <c r="T44" s="24" t="n">
        <f aca="false">SUM(K44:M44)</f>
        <v>85714.2857142857</v>
      </c>
      <c r="V44" s="24" t="n">
        <f aca="false">SUM(Q44:U44)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v>0</v>
      </c>
      <c r="C46" s="24" t="n">
        <v>0</v>
      </c>
      <c r="D46" s="24" t="n">
        <v>0</v>
      </c>
      <c r="E46" s="24" t="n">
        <v>0</v>
      </c>
      <c r="F46" s="24" t="n">
        <v>0</v>
      </c>
      <c r="G46" s="24" t="n">
        <v>85714</v>
      </c>
      <c r="H46" s="24" t="n">
        <v>85715</v>
      </c>
      <c r="I46" s="24" t="n">
        <v>85714</v>
      </c>
      <c r="J46" s="24" t="n">
        <v>85714</v>
      </c>
      <c r="K46" s="24" t="n">
        <v>85715</v>
      </c>
      <c r="L46" s="24" t="n">
        <v>85714</v>
      </c>
      <c r="M46" s="24" t="n">
        <v>85714</v>
      </c>
      <c r="O46" s="24" t="n">
        <f aca="false">SUM(B46:M46)</f>
        <v>600000</v>
      </c>
      <c r="Q46" s="24" t="n">
        <f aca="false">SUM(B46:D46)</f>
        <v>0</v>
      </c>
      <c r="R46" s="24" t="n">
        <f aca="false">SUM(E46:G46)</f>
        <v>85714</v>
      </c>
      <c r="S46" s="24" t="n">
        <f aca="false">SUM(H46:J46)</f>
        <v>257143</v>
      </c>
      <c r="T46" s="24" t="n">
        <f aca="false">SUM(K46:M46)</f>
        <v>257143</v>
      </c>
      <c r="V46" s="24" t="n">
        <f aca="false">SUM(Q46:U46)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+B42+B44+B46</f>
        <v>0</v>
      </c>
      <c r="C48" s="19" t="n">
        <f aca="false">+C42+C44+C46</f>
        <v>0</v>
      </c>
      <c r="D48" s="19" t="n">
        <f aca="false">+D42+D44+D46</f>
        <v>0</v>
      </c>
      <c r="E48" s="19" t="n">
        <f aca="false">+E42+E44+E46</f>
        <v>0</v>
      </c>
      <c r="F48" s="19" t="n">
        <f aca="false">+F42+F44+F46</f>
        <v>0</v>
      </c>
      <c r="G48" s="19" t="n">
        <f aca="false">+G42+G44+G46</f>
        <v>238036.428571429</v>
      </c>
      <c r="H48" s="19" t="n">
        <f aca="false">+H42+H44+H46</f>
        <v>238037.428571429</v>
      </c>
      <c r="I48" s="19" t="n">
        <f aca="false">+I42+I44+I46</f>
        <v>238036.428571429</v>
      </c>
      <c r="J48" s="19" t="n">
        <f aca="false">+J42+J44+J46</f>
        <v>238036.428571429</v>
      </c>
      <c r="K48" s="19" t="n">
        <f aca="false">+K42+K44+K46</f>
        <v>315381.428571429</v>
      </c>
      <c r="L48" s="19" t="n">
        <f aca="false">+L42+L44+L46</f>
        <v>238036.428571429</v>
      </c>
      <c r="M48" s="19" t="n">
        <f aca="false">+M42+M44+M46</f>
        <v>238036.428571429</v>
      </c>
      <c r="O48" s="19" t="n">
        <f aca="false">+O42+O44+O46</f>
        <v>1743601</v>
      </c>
      <c r="Q48" s="19" t="n">
        <f aca="false">SUM(B48:D48)</f>
        <v>0</v>
      </c>
      <c r="R48" s="19" t="n">
        <f aca="false">SUM(E48:G48)</f>
        <v>238036.428571429</v>
      </c>
      <c r="S48" s="19" t="n">
        <f aca="false">SUM(H48:J48)</f>
        <v>714110.285714286</v>
      </c>
      <c r="T48" s="19" t="n">
        <f aca="false">SUM(K48:M48)</f>
        <v>791454.285714286</v>
      </c>
      <c r="V48" s="19" t="n">
        <f aca="false">SUM(Q48:U48)</f>
        <v>1743601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f aca="false">275010/12-5677</f>
        <v>17240.5</v>
      </c>
      <c r="H51" s="1" t="n">
        <f aca="false">275010/12-5677</f>
        <v>17240.5</v>
      </c>
      <c r="I51" s="1" t="n">
        <f aca="false">275010/12-5676</f>
        <v>17241.5</v>
      </c>
      <c r="J51" s="1" t="n">
        <f aca="false">275010/12-5677</f>
        <v>17240.5</v>
      </c>
      <c r="K51" s="1" t="n">
        <f aca="false">275010/12-5676</f>
        <v>17241.5</v>
      </c>
      <c r="L51" s="1" t="n">
        <f aca="false">275010/12-5676</f>
        <v>17241.5</v>
      </c>
      <c r="M51" s="1" t="n">
        <f aca="false">275010/12-5677</f>
        <v>17240.5</v>
      </c>
      <c r="O51" s="1" t="n">
        <f aca="false">SUM(B51:M51)</f>
        <v>120686.5</v>
      </c>
      <c r="Q51" s="1" t="n">
        <f aca="false">SUM(B51:D51)</f>
        <v>0</v>
      </c>
      <c r="R51" s="1" t="n">
        <f aca="false">SUM(E51:G51)</f>
        <v>17240.5</v>
      </c>
      <c r="S51" s="1" t="n">
        <f aca="false">SUM(H51:J51)</f>
        <v>51722.5</v>
      </c>
      <c r="T51" s="1" t="n">
        <f aca="false">SUM(K51:M51)</f>
        <v>51723.5</v>
      </c>
      <c r="V51" s="1" t="n">
        <f aca="false">SUM(Q51:U51)</f>
        <v>120686.5</v>
      </c>
    </row>
    <row r="52" customFormat="false" ht="12.75" hidden="false" customHeight="false" outlineLevel="0" collapsed="false">
      <c r="A52" s="26" t="s">
        <v>61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13175</v>
      </c>
      <c r="H52" s="1" t="n">
        <v>13175</v>
      </c>
      <c r="I52" s="1" t="n">
        <v>13175</v>
      </c>
      <c r="J52" s="1" t="n">
        <v>13175</v>
      </c>
      <c r="K52" s="1" t="n">
        <v>13175</v>
      </c>
      <c r="L52" s="1" t="n">
        <v>13175</v>
      </c>
      <c r="M52" s="1" t="n">
        <v>13175</v>
      </c>
      <c r="O52" s="1" t="n">
        <f aca="false">SUM(B52:M52)</f>
        <v>92225</v>
      </c>
      <c r="Q52" s="1" t="n">
        <f aca="false">SUM(B52:D52)</f>
        <v>0</v>
      </c>
      <c r="R52" s="1" t="n">
        <f aca="false">SUM(E52:G52)</f>
        <v>13175</v>
      </c>
      <c r="S52" s="1" t="n">
        <f aca="false">SUM(H52:J52)</f>
        <v>39525</v>
      </c>
      <c r="T52" s="1" t="n">
        <f aca="false">SUM(K52:M52)</f>
        <v>39525</v>
      </c>
      <c r="V52" s="1" t="n">
        <f aca="false">SUM(Q52:U52)</f>
        <v>92225</v>
      </c>
    </row>
    <row r="53" customFormat="false" ht="12.75" hidden="false" customHeight="false" outlineLevel="0" collapsed="false">
      <c r="A53" s="26" t="s">
        <v>63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f aca="false">84460/12</f>
        <v>7038.33333333333</v>
      </c>
      <c r="H53" s="1" t="n">
        <f aca="false">84460/12</f>
        <v>7038.33333333333</v>
      </c>
      <c r="I53" s="1" t="n">
        <f aca="false">84460/12</f>
        <v>7038.33333333333</v>
      </c>
      <c r="J53" s="1" t="n">
        <f aca="false">84460/12</f>
        <v>7038.33333333333</v>
      </c>
      <c r="K53" s="1" t="n">
        <f aca="false">84460/12</f>
        <v>7038.33333333333</v>
      </c>
      <c r="L53" s="1" t="n">
        <f aca="false">84460/12</f>
        <v>7038.33333333333</v>
      </c>
      <c r="M53" s="1" t="n">
        <f aca="false">84460/12</f>
        <v>7038.33333333333</v>
      </c>
      <c r="O53" s="1" t="n">
        <f aca="false">SUM(B53:M53)</f>
        <v>49268.3333333333</v>
      </c>
      <c r="Q53" s="1" t="n">
        <f aca="false">SUM(B53:D53)</f>
        <v>0</v>
      </c>
      <c r="R53" s="1" t="n">
        <f aca="false">SUM(E53:G53)</f>
        <v>7038.33333333333</v>
      </c>
      <c r="S53" s="1" t="n">
        <f aca="false">SUM(H53:J53)</f>
        <v>21115</v>
      </c>
      <c r="T53" s="1" t="n">
        <f aca="false">SUM(K53:M53)</f>
        <v>21115</v>
      </c>
      <c r="V53" s="1" t="n">
        <f aca="false">SUM(Q53:U53)</f>
        <v>49268.3333333333</v>
      </c>
    </row>
    <row r="54" customFormat="false" ht="12.75" hidden="false" customHeight="false" outlineLevel="0" collapsed="false">
      <c r="A54" s="26" t="s">
        <v>64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2575</v>
      </c>
      <c r="H54" s="1" t="n">
        <v>2575</v>
      </c>
      <c r="I54" s="1" t="n">
        <v>2575</v>
      </c>
      <c r="J54" s="1" t="n">
        <v>2575</v>
      </c>
      <c r="K54" s="1" t="n">
        <v>2575</v>
      </c>
      <c r="L54" s="1" t="n">
        <v>2575</v>
      </c>
      <c r="M54" s="1" t="n">
        <v>2575</v>
      </c>
      <c r="O54" s="1" t="n">
        <f aca="false">SUM(B54:M54)</f>
        <v>18025</v>
      </c>
      <c r="Q54" s="1" t="n">
        <f aca="false">SUM(B54:D54)</f>
        <v>0</v>
      </c>
      <c r="R54" s="1" t="n">
        <f aca="false">SUM(E54:G54)</f>
        <v>2575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18025</v>
      </c>
    </row>
    <row r="55" customFormat="false" ht="12.75" hidden="false" customHeight="false" outlineLevel="0" collapsed="false">
      <c r="A55" s="26" t="s">
        <v>65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O55" s="1" t="n">
        <f aca="false">SUM(B55:M55)</f>
        <v>0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0</v>
      </c>
      <c r="T55" s="1" t="n">
        <f aca="false">SUM(K55:M55)</f>
        <v>0</v>
      </c>
      <c r="V55" s="1" t="n">
        <f aca="false">SUM(Q55:U55)</f>
        <v>0</v>
      </c>
    </row>
    <row r="56" customFormat="false" ht="12.75" hidden="false" customHeight="false" outlineLevel="0" collapsed="false">
      <c r="A56" s="26" t="s">
        <v>66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67</v>
      </c>
      <c r="B58" s="27" t="n">
        <f aca="false">SUM(B50:B57)</f>
        <v>0</v>
      </c>
      <c r="C58" s="27" t="n">
        <f aca="false">SUM(C50:C57)</f>
        <v>0</v>
      </c>
      <c r="D58" s="27" t="n">
        <f aca="false">SUM(D50:D57)</f>
        <v>0</v>
      </c>
      <c r="E58" s="27" t="n">
        <f aca="false">SUM(E50:E57)</f>
        <v>0</v>
      </c>
      <c r="F58" s="27" t="n">
        <f aca="false">SUM(F50:F57)</f>
        <v>0</v>
      </c>
      <c r="G58" s="27" t="n">
        <f aca="false">SUM(G50:G57)</f>
        <v>40028.8333333333</v>
      </c>
      <c r="H58" s="27" t="n">
        <f aca="false">SUM(H50:H57)</f>
        <v>40028.8333333333</v>
      </c>
      <c r="I58" s="27" t="n">
        <f aca="false">SUM(I50:I57)</f>
        <v>40029.8333333333</v>
      </c>
      <c r="J58" s="27" t="n">
        <f aca="false">SUM(J50:J57)</f>
        <v>40028.8333333333</v>
      </c>
      <c r="K58" s="27" t="n">
        <f aca="false">SUM(K50:K57)</f>
        <v>40029.8333333333</v>
      </c>
      <c r="L58" s="27" t="n">
        <f aca="false">SUM(L50:L57)</f>
        <v>40029.8333333333</v>
      </c>
      <c r="M58" s="27" t="n">
        <f aca="false">SUM(M50:M57)</f>
        <v>40028.8333333333</v>
      </c>
      <c r="O58" s="27" t="n">
        <f aca="false">SUM(O50:O57)</f>
        <v>280204.833333333</v>
      </c>
      <c r="Q58" s="27" t="n">
        <f aca="false">SUM(B58:D58)</f>
        <v>0</v>
      </c>
      <c r="R58" s="27" t="n">
        <f aca="false">SUM(E58:G58)</f>
        <v>40028.8333333333</v>
      </c>
      <c r="S58" s="27" t="n">
        <f aca="false">SUM(H58:J58)</f>
        <v>120087.5</v>
      </c>
      <c r="T58" s="27" t="n">
        <f aca="false">SUM(K58:M58)</f>
        <v>120088.5</v>
      </c>
      <c r="V58" s="27" t="n">
        <f aca="false">SUM(Q58:U58)</f>
        <v>280204.833333333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.75" hidden="false" customHeight="false" outlineLevel="0" collapsed="false">
      <c r="A62" s="26" t="s">
        <v>70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0</v>
      </c>
      <c r="G62" s="1" t="n">
        <v>905802</v>
      </c>
      <c r="H62" s="1" t="n">
        <v>881156</v>
      </c>
      <c r="I62" s="1" t="n">
        <v>794057</v>
      </c>
      <c r="J62" s="1" t="n">
        <v>720636</v>
      </c>
      <c r="K62" s="1" t="n">
        <v>724496</v>
      </c>
      <c r="L62" s="1" t="n">
        <v>730065</v>
      </c>
      <c r="M62" s="1" t="n">
        <v>735734</v>
      </c>
      <c r="O62" s="1" t="n">
        <f aca="false">SUM(B62:M62)</f>
        <v>5491946</v>
      </c>
      <c r="Q62" s="1" t="n">
        <f aca="false">SUM(B62:D62)</f>
        <v>0</v>
      </c>
      <c r="R62" s="1" t="n">
        <f aca="false">SUM(E62:G62)</f>
        <v>905802</v>
      </c>
      <c r="S62" s="1" t="n">
        <f aca="false">SUM(H62:J62)</f>
        <v>2395849</v>
      </c>
      <c r="T62" s="1" t="n">
        <f aca="false">SUM(K62:M62)</f>
        <v>2190295</v>
      </c>
      <c r="V62" s="1" t="n">
        <f aca="false">SUM(Q62:U62)</f>
        <v>5491946</v>
      </c>
    </row>
    <row r="63" customFormat="false" ht="12.75" hidden="false" customHeight="false" outlineLevel="0" collapsed="false">
      <c r="A63" s="26" t="s">
        <v>72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G63" s="1" t="n">
        <v>0</v>
      </c>
      <c r="H63" s="1" t="n">
        <v>408019</v>
      </c>
      <c r="I63" s="1" t="n">
        <v>408019</v>
      </c>
      <c r="J63" s="1" t="n">
        <v>408019</v>
      </c>
      <c r="K63" s="1" t="n">
        <v>408019</v>
      </c>
      <c r="L63" s="1" t="n">
        <v>408019</v>
      </c>
      <c r="M63" s="1" t="n">
        <v>408019</v>
      </c>
      <c r="O63" s="1" t="n">
        <f aca="false">SUM(B63:M63)</f>
        <v>2448114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1224057</v>
      </c>
      <c r="T63" s="1" t="n">
        <f aca="false">SUM(K63:M63)</f>
        <v>1224057</v>
      </c>
      <c r="V63" s="1" t="n">
        <f aca="false">SUM(Q63:U63)</f>
        <v>2448114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SUM(B60:B64)</f>
        <v>0</v>
      </c>
      <c r="C65" s="27" t="n">
        <f aca="false">SUM(C60:C64)</f>
        <v>0</v>
      </c>
      <c r="D65" s="27" t="n">
        <f aca="false">SUM(D60:D64)</f>
        <v>0</v>
      </c>
      <c r="E65" s="27" t="n">
        <f aca="false">SUM(E60:E64)</f>
        <v>0</v>
      </c>
      <c r="F65" s="27" t="n">
        <f aca="false">SUM(F60:F64)</f>
        <v>0</v>
      </c>
      <c r="G65" s="27" t="n">
        <f aca="false">SUM(G60:G64)</f>
        <v>905802</v>
      </c>
      <c r="H65" s="27" t="n">
        <f aca="false">SUM(H60:H64)</f>
        <v>1289175</v>
      </c>
      <c r="I65" s="27" t="n">
        <f aca="false">SUM(I60:I64)</f>
        <v>1202076</v>
      </c>
      <c r="J65" s="27" t="n">
        <f aca="false">SUM(J60:J64)</f>
        <v>1128655</v>
      </c>
      <c r="K65" s="27" t="n">
        <f aca="false">SUM(K60:K64)</f>
        <v>1132515</v>
      </c>
      <c r="L65" s="27" t="n">
        <f aca="false">SUM(L60:L64)</f>
        <v>1138084</v>
      </c>
      <c r="M65" s="27" t="n">
        <f aca="false">SUM(M60:M64)</f>
        <v>1143753</v>
      </c>
      <c r="O65" s="27" t="n">
        <f aca="false">SUM(O60:O64)</f>
        <v>7940060</v>
      </c>
      <c r="Q65" s="27" t="n">
        <f aca="false">SUM(B65:D65)</f>
        <v>0</v>
      </c>
      <c r="R65" s="27" t="n">
        <f aca="false">SUM(E65:G65)</f>
        <v>905802</v>
      </c>
      <c r="S65" s="27" t="n">
        <f aca="false">SUM(H65:J65)</f>
        <v>3619906</v>
      </c>
      <c r="T65" s="27" t="n">
        <f aca="false">SUM(K65:M65)</f>
        <v>3414352</v>
      </c>
      <c r="V65" s="27" t="n">
        <f aca="false">SUM(Q65:U65)</f>
        <v>7940060</v>
      </c>
    </row>
    <row r="67" customFormat="false" ht="13.5" hidden="false" customHeight="false" outlineLevel="0" collapsed="false">
      <c r="A67" s="10" t="s">
        <v>74</v>
      </c>
      <c r="B67" s="28" t="n">
        <f aca="false">+B10+B48+B58+B65</f>
        <v>0</v>
      </c>
      <c r="C67" s="28" t="n">
        <f aca="false">+C10+C48+C58+C65</f>
        <v>92868.55</v>
      </c>
      <c r="D67" s="28" t="n">
        <f aca="false">+D10+D48+D58+D65</f>
        <v>92613</v>
      </c>
      <c r="E67" s="28" t="n">
        <f aca="false">+E10+E48+E58+E65</f>
        <v>175056.89</v>
      </c>
      <c r="F67" s="28" t="n">
        <f aca="false">+F10+F48+F58+F65</f>
        <v>200000</v>
      </c>
      <c r="G67" s="28" t="n">
        <f aca="false">+G10+G48+G58+G65</f>
        <v>1468369.82190476</v>
      </c>
      <c r="H67" s="28" t="n">
        <f aca="false">+H10+H48+H58+H65</f>
        <v>1567241.26190476</v>
      </c>
      <c r="I67" s="28" t="n">
        <f aca="false">+I10+I48+I58+I65</f>
        <v>1480142.26190476</v>
      </c>
      <c r="J67" s="28" t="n">
        <f aca="false">+J10+J48+J58+J65</f>
        <v>1406720.26190476</v>
      </c>
      <c r="K67" s="28" t="n">
        <f aca="false">+K10+K48+K58+K65</f>
        <v>1487926.26190476</v>
      </c>
      <c r="L67" s="28" t="n">
        <f aca="false">+L10+L48+L58+L65</f>
        <v>1416150.26190476</v>
      </c>
      <c r="M67" s="28" t="n">
        <f aca="false">+M10+M48+M58+M65</f>
        <v>1421818.26190476</v>
      </c>
      <c r="O67" s="28" t="n">
        <f aca="false">+O10+O48+O58+O65</f>
        <v>10808906.8333333</v>
      </c>
      <c r="Q67" s="28" t="n">
        <f aca="false">SUM(B67:D67)</f>
        <v>185481.55</v>
      </c>
      <c r="R67" s="28" t="n">
        <f aca="false">SUM(E67:G67)</f>
        <v>1843426.71190476</v>
      </c>
      <c r="S67" s="28" t="n">
        <f aca="false">SUM(H67:J67)</f>
        <v>4454103.78571429</v>
      </c>
      <c r="T67" s="28" t="n">
        <f aca="false">SUM(K67:M67)</f>
        <v>4325894.78571429</v>
      </c>
      <c r="V67" s="28" t="n">
        <f aca="false">SUM(Q67:U67)</f>
        <v>10808906.8333333</v>
      </c>
    </row>
    <row r="68" customFormat="false" ht="13.5" hidden="false" customHeight="false" outlineLevel="0" collapsed="false">
      <c r="A68" s="10"/>
      <c r="M68" s="0"/>
      <c r="N68" s="0"/>
      <c r="O68" s="0"/>
    </row>
    <row r="69" customFormat="false" ht="12.75" hidden="false" customHeight="false" outlineLevel="0" collapsed="false">
      <c r="A69" s="10"/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Gleason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86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XML/filtered-attachments/xls/00_O_M_analysis___0003.xls'#$Gl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45926.9453079255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18</v>
      </c>
      <c r="C77" s="15" t="s">
        <v>18</v>
      </c>
      <c r="D77" s="15" t="s">
        <v>18</v>
      </c>
      <c r="E77" s="15" t="s">
        <v>18</v>
      </c>
      <c r="F77" s="15" t="s">
        <v>18</v>
      </c>
      <c r="G77" s="15" t="s">
        <v>18</v>
      </c>
      <c r="H77" s="15" t="s">
        <v>18</v>
      </c>
      <c r="I77" s="15" t="s">
        <v>18</v>
      </c>
      <c r="J77" s="15" t="s">
        <v>18</v>
      </c>
      <c r="K77" s="15" t="s">
        <v>18</v>
      </c>
      <c r="L77" s="15" t="s">
        <v>18</v>
      </c>
      <c r="M77" s="15" t="s">
        <v>18</v>
      </c>
      <c r="O77" s="15" t="s">
        <v>18</v>
      </c>
      <c r="Q77" s="15" t="s">
        <v>18</v>
      </c>
      <c r="R77" s="15" t="s">
        <v>18</v>
      </c>
      <c r="S77" s="15" t="s">
        <v>18</v>
      </c>
      <c r="T77" s="15" t="s">
        <v>18</v>
      </c>
      <c r="V77" s="15" t="s">
        <v>18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81</v>
      </c>
      <c r="P78" s="18"/>
      <c r="Q78" s="18" t="s">
        <v>82</v>
      </c>
      <c r="R78" s="18" t="s">
        <v>83</v>
      </c>
      <c r="S78" s="18" t="s">
        <v>84</v>
      </c>
      <c r="T78" s="18" t="s">
        <v>85</v>
      </c>
      <c r="U78" s="18"/>
      <c r="V78" s="18" t="s">
        <v>81</v>
      </c>
    </row>
    <row r="80" customFormat="false" ht="13.5" hidden="false" customHeight="false" outlineLevel="0" collapsed="false">
      <c r="A80" s="10" t="s">
        <v>23</v>
      </c>
      <c r="B80" s="19" t="n">
        <f aca="false">16134+53574+349465-283709+100+30833</f>
        <v>166397</v>
      </c>
      <c r="C80" s="19" t="n">
        <f aca="false">432628-283709+100+30833</f>
        <v>179852</v>
      </c>
      <c r="D80" s="19" t="n">
        <f aca="false">452133-283709+30833+100</f>
        <v>199357</v>
      </c>
      <c r="E80" s="19" t="n">
        <f aca="false">121924+100+30833</f>
        <v>152857</v>
      </c>
      <c r="F80" s="19" t="n">
        <f aca="false">84708+30833+204</f>
        <v>115745</v>
      </c>
      <c r="G80" s="19" t="n">
        <v>30833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845041</v>
      </c>
      <c r="Q80" s="19" t="n">
        <f aca="false">SUM(B80:D80)</f>
        <v>545606</v>
      </c>
      <c r="R80" s="19" t="n">
        <f aca="false">SUM(E80:G80)</f>
        <v>299435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845041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28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21" t="s">
        <v>29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30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31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32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33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1972</v>
      </c>
      <c r="H90" s="1" t="n">
        <v>1972</v>
      </c>
      <c r="I90" s="1" t="n">
        <v>1972</v>
      </c>
      <c r="J90" s="1" t="n">
        <v>1973</v>
      </c>
      <c r="K90" s="1" t="n">
        <v>7889</v>
      </c>
      <c r="L90" s="1" t="n">
        <v>1972</v>
      </c>
      <c r="M90" s="1" t="n">
        <v>1973</v>
      </c>
      <c r="O90" s="1" t="n">
        <f aca="false">SUM(B90:M90)</f>
        <v>19723</v>
      </c>
      <c r="Q90" s="1" t="n">
        <f aca="false">SUM(B90:D90)</f>
        <v>0</v>
      </c>
      <c r="R90" s="1" t="n">
        <f aca="false">SUM(E90:G90)</f>
        <v>1972</v>
      </c>
      <c r="S90" s="1" t="n">
        <f aca="false">SUM(H90:J90)</f>
        <v>5917</v>
      </c>
      <c r="T90" s="1" t="n">
        <f aca="false">SUM(K90:M90)</f>
        <v>11834</v>
      </c>
      <c r="V90" s="1" t="n">
        <f aca="false">SUM(Q90:U90)</f>
        <v>19723</v>
      </c>
    </row>
    <row r="91" customFormat="false" ht="12.75" hidden="false" customHeight="false" outlineLevel="0" collapsed="false">
      <c r="A91" s="21" t="s">
        <v>34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21" t="s">
        <v>35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21" t="s">
        <v>36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7969</v>
      </c>
      <c r="H93" s="1" t="n">
        <v>7970</v>
      </c>
      <c r="I93" s="1" t="n">
        <v>7969</v>
      </c>
      <c r="J93" s="1" t="n">
        <v>7970</v>
      </c>
      <c r="K93" s="1" t="n">
        <v>31878</v>
      </c>
      <c r="L93" s="1" t="n">
        <v>7969</v>
      </c>
      <c r="M93" s="1" t="n">
        <v>7970</v>
      </c>
      <c r="O93" s="1" t="n">
        <f aca="false">SUM(B93:M93)</f>
        <v>79695</v>
      </c>
      <c r="Q93" s="1" t="n">
        <f aca="false">SUM(B93:D93)</f>
        <v>0</v>
      </c>
      <c r="R93" s="1" t="n">
        <f aca="false">SUM(E93:G93)</f>
        <v>7969</v>
      </c>
      <c r="S93" s="1" t="n">
        <f aca="false">SUM(H93:J93)</f>
        <v>23909</v>
      </c>
      <c r="T93" s="1" t="n">
        <f aca="false">SUM(K93:M93)</f>
        <v>47817</v>
      </c>
      <c r="V93" s="1" t="n">
        <f aca="false">SUM(Q93:U93)</f>
        <v>79695</v>
      </c>
    </row>
    <row r="94" customFormat="false" ht="12.75" hidden="false" customHeight="false" outlineLevel="0" collapsed="false">
      <c r="A94" s="21" t="s">
        <v>37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O94" s="1" t="n">
        <f aca="false">SUM(B94:M94)</f>
        <v>0</v>
      </c>
      <c r="Q94" s="1" t="n">
        <f aca="false">SUM(B94:D94)</f>
        <v>0</v>
      </c>
      <c r="R94" s="1" t="n">
        <f aca="false">SUM(E94:G94)</f>
        <v>0</v>
      </c>
      <c r="S94" s="1" t="n">
        <f aca="false">SUM(H94:J94)</f>
        <v>0</v>
      </c>
      <c r="T94" s="1" t="n">
        <f aca="false">SUM(K94:M94)</f>
        <v>0</v>
      </c>
      <c r="V94" s="1" t="n">
        <f aca="false">SUM(Q94:U94)</f>
        <v>0</v>
      </c>
    </row>
    <row r="95" customFormat="false" ht="12.75" hidden="false" customHeight="false" outlineLevel="0" collapsed="false">
      <c r="A95" s="21" t="s">
        <v>38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O95" s="1" t="n">
        <f aca="false">SUM(B95:M95)</f>
        <v>0</v>
      </c>
      <c r="Q95" s="1" t="n">
        <f aca="false">SUM(B95:D95)</f>
        <v>0</v>
      </c>
      <c r="R95" s="1" t="n">
        <f aca="false">SUM(E95:G95)</f>
        <v>0</v>
      </c>
      <c r="S95" s="1" t="n">
        <f aca="false">SUM(H95:J95)</f>
        <v>0</v>
      </c>
      <c r="T95" s="1" t="n">
        <f aca="false">SUM(K95:M95)</f>
        <v>0</v>
      </c>
      <c r="V95" s="1" t="n">
        <f aca="false">SUM(Q95:U95)</f>
        <v>0</v>
      </c>
    </row>
    <row r="96" customFormat="false" ht="12.75" hidden="false" customHeight="false" outlineLevel="0" collapsed="false">
      <c r="A96" s="21" t="s">
        <v>39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40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225</v>
      </c>
      <c r="H97" s="1" t="n">
        <v>224</v>
      </c>
      <c r="I97" s="1" t="n">
        <v>225</v>
      </c>
      <c r="J97" s="1" t="n">
        <v>225</v>
      </c>
      <c r="K97" s="1" t="n">
        <v>898</v>
      </c>
      <c r="L97" s="1" t="n">
        <v>225</v>
      </c>
      <c r="M97" s="1" t="n">
        <v>224</v>
      </c>
      <c r="O97" s="1" t="n">
        <f aca="false">SUM(B97:M97)</f>
        <v>2246</v>
      </c>
      <c r="Q97" s="1" t="n">
        <f aca="false">SUM(B97:D97)</f>
        <v>0</v>
      </c>
      <c r="R97" s="1" t="n">
        <f aca="false">SUM(E97:G97)</f>
        <v>225</v>
      </c>
      <c r="S97" s="1" t="n">
        <f aca="false">SUM(H97:J97)</f>
        <v>674</v>
      </c>
      <c r="T97" s="1" t="n">
        <f aca="false">SUM(K97:M97)</f>
        <v>1347</v>
      </c>
      <c r="V97" s="1" t="n">
        <f aca="false">SUM(Q97:U97)</f>
        <v>2246</v>
      </c>
    </row>
    <row r="98" customFormat="false" ht="12.75" hidden="false" customHeight="false" outlineLevel="0" collapsed="false">
      <c r="A98" s="21" t="s">
        <v>41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1193</v>
      </c>
      <c r="H98" s="1" t="n">
        <v>1193</v>
      </c>
      <c r="I98" s="1" t="n">
        <v>1193</v>
      </c>
      <c r="J98" s="1" t="n">
        <v>1193</v>
      </c>
      <c r="K98" s="1" t="n">
        <v>4771</v>
      </c>
      <c r="L98" s="1" t="n">
        <v>1193</v>
      </c>
      <c r="M98" s="1" t="n">
        <v>1193</v>
      </c>
      <c r="O98" s="1" t="n">
        <f aca="false">SUM(B98:M98)</f>
        <v>11929</v>
      </c>
      <c r="Q98" s="1" t="n">
        <f aca="false">SUM(B98:D98)</f>
        <v>0</v>
      </c>
      <c r="R98" s="1" t="n">
        <f aca="false">SUM(E98:G98)</f>
        <v>1193</v>
      </c>
      <c r="S98" s="1" t="n">
        <f aca="false">SUM(H98:J98)</f>
        <v>3579</v>
      </c>
      <c r="T98" s="1" t="n">
        <f aca="false">SUM(K98:M98)</f>
        <v>7157</v>
      </c>
      <c r="V98" s="1" t="n">
        <f aca="false">SUM(Q98:U98)</f>
        <v>11929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466</v>
      </c>
      <c r="H100" s="1" t="n">
        <v>467</v>
      </c>
      <c r="I100" s="1" t="n">
        <v>467</v>
      </c>
      <c r="J100" s="1" t="n">
        <v>466</v>
      </c>
      <c r="K100" s="1" t="n">
        <v>1867</v>
      </c>
      <c r="L100" s="1" t="n">
        <v>467</v>
      </c>
      <c r="M100" s="1" t="n">
        <v>467</v>
      </c>
      <c r="O100" s="1" t="n">
        <f aca="false">SUM(B100:M100)</f>
        <v>4667</v>
      </c>
      <c r="Q100" s="1" t="n">
        <f aca="false">SUM(B100:D100)</f>
        <v>0</v>
      </c>
      <c r="R100" s="1" t="n">
        <f aca="false">SUM(E100:G100)</f>
        <v>466</v>
      </c>
      <c r="S100" s="1" t="n">
        <f aca="false">SUM(H100:J100)</f>
        <v>1400</v>
      </c>
      <c r="T100" s="1" t="n">
        <f aca="false">SUM(K100:M100)</f>
        <v>2801</v>
      </c>
      <c r="V100" s="1" t="n">
        <f aca="false">SUM(Q100:U100)</f>
        <v>4667</v>
      </c>
    </row>
    <row r="101" customFormat="false" ht="12.75" hidden="false" customHeight="false" outlineLevel="0" collapsed="false">
      <c r="A101" s="21" t="s">
        <v>44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1380</v>
      </c>
      <c r="H101" s="1" t="n">
        <v>1379</v>
      </c>
      <c r="I101" s="1" t="n">
        <v>1379</v>
      </c>
      <c r="J101" s="1" t="n">
        <v>1379</v>
      </c>
      <c r="K101" s="1" t="n">
        <v>1379</v>
      </c>
      <c r="L101" s="1" t="n">
        <v>1379</v>
      </c>
      <c r="M101" s="1" t="n">
        <v>1379</v>
      </c>
      <c r="O101" s="1" t="n">
        <f aca="false">SUM(B101:M101)</f>
        <v>9654</v>
      </c>
      <c r="Q101" s="1" t="n">
        <f aca="false">SUM(B101:D101)</f>
        <v>0</v>
      </c>
      <c r="R101" s="1" t="n">
        <f aca="false">SUM(E101:G101)</f>
        <v>1380</v>
      </c>
      <c r="S101" s="1" t="n">
        <f aca="false">SUM(H101:J101)</f>
        <v>4137</v>
      </c>
      <c r="T101" s="1" t="n">
        <f aca="false">SUM(K101:M101)</f>
        <v>4137</v>
      </c>
      <c r="V101" s="1" t="n">
        <f aca="false">SUM(Q101:U101)</f>
        <v>9654</v>
      </c>
    </row>
    <row r="102" customFormat="false" ht="12.75" hidden="false" customHeight="false" outlineLevel="0" collapsed="false">
      <c r="A102" s="21" t="s">
        <v>45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16877</v>
      </c>
      <c r="H102" s="1" t="n">
        <v>16877</v>
      </c>
      <c r="I102" s="1" t="n">
        <v>16877</v>
      </c>
      <c r="J102" s="1" t="n">
        <v>16877</v>
      </c>
      <c r="K102" s="1" t="n">
        <v>16877</v>
      </c>
      <c r="L102" s="1" t="n">
        <v>16877</v>
      </c>
      <c r="M102" s="1" t="n">
        <v>16878</v>
      </c>
      <c r="O102" s="1" t="n">
        <f aca="false">SUM(B102:M102)</f>
        <v>118140</v>
      </c>
      <c r="Q102" s="1" t="n">
        <f aca="false">SUM(B102:D102)</f>
        <v>0</v>
      </c>
      <c r="R102" s="1" t="n">
        <f aca="false">SUM(E102:G102)</f>
        <v>16877</v>
      </c>
      <c r="S102" s="1" t="n">
        <f aca="false">SUM(H102:J102)</f>
        <v>50631</v>
      </c>
      <c r="T102" s="1" t="n">
        <f aca="false">SUM(K102:M102)</f>
        <v>50632</v>
      </c>
      <c r="V102" s="1" t="n">
        <f aca="false">SUM(Q102:U102)</f>
        <v>118140</v>
      </c>
    </row>
    <row r="103" customFormat="false" ht="12.75" hidden="false" customHeight="false" outlineLevel="0" collapsed="false">
      <c r="A103" s="21" t="s">
        <v>46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63436</v>
      </c>
      <c r="H103" s="1" t="n">
        <v>63435</v>
      </c>
      <c r="I103" s="1" t="n">
        <v>63436</v>
      </c>
      <c r="J103" s="1" t="n">
        <v>63435</v>
      </c>
      <c r="K103" s="1" t="n">
        <v>63435</v>
      </c>
      <c r="L103" s="1" t="n">
        <v>63435</v>
      </c>
      <c r="M103" s="1" t="n">
        <v>63435</v>
      </c>
      <c r="O103" s="1" t="n">
        <f aca="false">SUM(B103:M103)</f>
        <v>444047</v>
      </c>
      <c r="Q103" s="1" t="n">
        <f aca="false">SUM(B103:D103)</f>
        <v>0</v>
      </c>
      <c r="R103" s="1" t="n">
        <f aca="false">SUM(E103:G103)</f>
        <v>63436</v>
      </c>
      <c r="S103" s="1" t="n">
        <f aca="false">SUM(H103:J103)</f>
        <v>190306</v>
      </c>
      <c r="T103" s="1" t="n">
        <f aca="false">SUM(K103:M103)</f>
        <v>190305</v>
      </c>
      <c r="V103" s="1" t="n">
        <f aca="false">SUM(Q103:U103)</f>
        <v>444047</v>
      </c>
    </row>
    <row r="104" customFormat="false" ht="12.75" hidden="false" customHeight="false" outlineLevel="0" collapsed="false">
      <c r="A104" s="21" t="s">
        <v>47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1571</v>
      </c>
      <c r="H104" s="1" t="n">
        <v>1572</v>
      </c>
      <c r="I104" s="1" t="n">
        <v>1571</v>
      </c>
      <c r="J104" s="1" t="n">
        <v>1571</v>
      </c>
      <c r="K104" s="1" t="n">
        <v>1572</v>
      </c>
      <c r="L104" s="1" t="n">
        <v>1572</v>
      </c>
      <c r="M104" s="1" t="n">
        <v>1571</v>
      </c>
      <c r="O104" s="1" t="n">
        <f aca="false">SUM(B104:M104)</f>
        <v>11000</v>
      </c>
      <c r="Q104" s="1" t="n">
        <f aca="false">SUM(B104:D104)</f>
        <v>0</v>
      </c>
      <c r="R104" s="1" t="n">
        <f aca="false">SUM(E104:G104)</f>
        <v>1571</v>
      </c>
      <c r="S104" s="1" t="n">
        <f aca="false">SUM(H104:J104)</f>
        <v>4714</v>
      </c>
      <c r="T104" s="1" t="n">
        <f aca="false">SUM(K104:M104)</f>
        <v>4715</v>
      </c>
      <c r="V104" s="1" t="n">
        <f aca="false">SUM(Q104:U104)</f>
        <v>11000</v>
      </c>
    </row>
    <row r="105" customFormat="false" ht="12.75" hidden="false" customHeight="false" outlineLevel="0" collapsed="false">
      <c r="A105" s="21" t="s">
        <v>48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f aca="false">1070+12177</f>
        <v>13247</v>
      </c>
      <c r="H105" s="1" t="n">
        <f aca="false">1070+12177</f>
        <v>13247</v>
      </c>
      <c r="I105" s="1" t="n">
        <f aca="false">1070+12177</f>
        <v>13247</v>
      </c>
      <c r="J105" s="1" t="n">
        <f aca="false">1070+12177</f>
        <v>13247</v>
      </c>
      <c r="K105" s="1" t="n">
        <f aca="false">1070+12177</f>
        <v>13247</v>
      </c>
      <c r="L105" s="1" t="n">
        <f aca="false">1070+12177</f>
        <v>13247</v>
      </c>
      <c r="M105" s="1" t="n">
        <f aca="false">1070+12177</f>
        <v>13247</v>
      </c>
      <c r="O105" s="1" t="n">
        <f aca="false">SUM(B105:M105)</f>
        <v>92729</v>
      </c>
      <c r="Q105" s="1" t="n">
        <f aca="false">SUM(B105:D105)</f>
        <v>0</v>
      </c>
      <c r="R105" s="1" t="n">
        <f aca="false">SUM(E105:G105)</f>
        <v>13247</v>
      </c>
      <c r="S105" s="1" t="n">
        <f aca="false">SUM(H105:J105)</f>
        <v>39741</v>
      </c>
      <c r="T105" s="1" t="n">
        <f aca="false">SUM(K105:M105)</f>
        <v>39741</v>
      </c>
      <c r="V105" s="1" t="n">
        <f aca="false">SUM(Q105:U105)</f>
        <v>92729</v>
      </c>
    </row>
    <row r="106" customFormat="false" ht="12.75" hidden="false" customHeight="false" outlineLevel="0" collapsed="false">
      <c r="A106" s="21" t="s">
        <v>49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50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44</v>
      </c>
      <c r="H107" s="1" t="n">
        <v>44</v>
      </c>
      <c r="I107" s="1" t="n">
        <v>44</v>
      </c>
      <c r="J107" s="1" t="n">
        <v>44</v>
      </c>
      <c r="K107" s="1" t="n">
        <v>174</v>
      </c>
      <c r="L107" s="1" t="n">
        <v>44</v>
      </c>
      <c r="M107" s="1" t="n">
        <v>44</v>
      </c>
      <c r="O107" s="1" t="n">
        <f aca="false">SUM(B107:M107)</f>
        <v>438</v>
      </c>
      <c r="Q107" s="1" t="n">
        <f aca="false">SUM(B107:D107)</f>
        <v>0</v>
      </c>
      <c r="R107" s="1" t="n">
        <f aca="false">SUM(E107:G107)</f>
        <v>44</v>
      </c>
      <c r="S107" s="1" t="n">
        <f aca="false">SUM(H107:J107)</f>
        <v>132</v>
      </c>
      <c r="T107" s="1" t="n">
        <f aca="false">SUM(K107:M107)</f>
        <v>262</v>
      </c>
      <c r="V107" s="1" t="n">
        <f aca="false">SUM(Q107:U107)</f>
        <v>438</v>
      </c>
    </row>
    <row r="108" customFormat="false" ht="12.75" hidden="false" customHeight="false" outlineLevel="0" collapsed="false">
      <c r="A108" s="21" t="s">
        <v>51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13912</v>
      </c>
      <c r="H108" s="1" t="n">
        <v>13913</v>
      </c>
      <c r="I108" s="1" t="n">
        <v>13913</v>
      </c>
      <c r="J108" s="1" t="n">
        <v>13912</v>
      </c>
      <c r="K108" s="1" t="n">
        <v>55650</v>
      </c>
      <c r="L108" s="1" t="n">
        <v>13913</v>
      </c>
      <c r="M108" s="1" t="n">
        <v>13912</v>
      </c>
      <c r="O108" s="1" t="n">
        <f aca="false">SUM(B108:M108)</f>
        <v>139125</v>
      </c>
      <c r="Q108" s="1" t="n">
        <f aca="false">SUM(B108:D108)</f>
        <v>0</v>
      </c>
      <c r="R108" s="1" t="n">
        <f aca="false">SUM(E108:G108)</f>
        <v>13912</v>
      </c>
      <c r="S108" s="1" t="n">
        <f aca="false">SUM(H108:J108)</f>
        <v>41738</v>
      </c>
      <c r="T108" s="1" t="n">
        <f aca="false">SUM(K108:M108)</f>
        <v>83475</v>
      </c>
      <c r="V108" s="1" t="n">
        <f aca="false">SUM(Q108:U108)</f>
        <v>139125</v>
      </c>
    </row>
    <row r="109" customFormat="false" ht="12.75" hidden="false" customHeight="false" outlineLevel="0" collapsed="false">
      <c r="A109" s="21" t="s">
        <v>52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f aca="false">SUM(B109:M109)</f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21" t="s">
        <v>53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1459</v>
      </c>
      <c r="H110" s="1" t="n">
        <v>1458</v>
      </c>
      <c r="I110" s="1" t="n">
        <v>1458</v>
      </c>
      <c r="J110" s="1" t="n">
        <v>1459</v>
      </c>
      <c r="K110" s="1" t="n">
        <v>1458</v>
      </c>
      <c r="L110" s="1" t="n">
        <v>1458</v>
      </c>
      <c r="M110" s="1" t="n">
        <v>1458</v>
      </c>
      <c r="O110" s="1" t="n">
        <f aca="false">SUM(B110:M110)</f>
        <v>10208</v>
      </c>
      <c r="Q110" s="1" t="n">
        <f aca="false">SUM(B110:D110)</f>
        <v>0</v>
      </c>
      <c r="R110" s="1" t="n">
        <f aca="false">SUM(E110:G110)</f>
        <v>1459</v>
      </c>
      <c r="S110" s="1" t="n">
        <f aca="false">SUM(H110:J110)</f>
        <v>4375</v>
      </c>
      <c r="T110" s="1" t="n">
        <f aca="false">SUM(K110:M110)</f>
        <v>4374</v>
      </c>
      <c r="V110" s="1" t="n">
        <f aca="false">SUM(Q110:U110)</f>
        <v>10208</v>
      </c>
    </row>
    <row r="111" customFormat="false" ht="12.75" hidden="false" customHeight="false" outlineLevel="0" collapsed="false">
      <c r="A111" s="21"/>
      <c r="Q111" s="1" t="n">
        <f aca="false">SUM(B111:D111)</f>
        <v>0</v>
      </c>
      <c r="R111" s="1" t="n">
        <f aca="false">SUM(E111:G111)</f>
        <v>0</v>
      </c>
      <c r="S111" s="1" t="n">
        <f aca="false">SUM(H111:J111)</f>
        <v>0</v>
      </c>
      <c r="T111" s="1" t="n">
        <f aca="false">SUM(K111:M111)</f>
        <v>0</v>
      </c>
      <c r="V111" s="1" t="n">
        <f aca="false">SUM(Q111:U111)</f>
        <v>0</v>
      </c>
    </row>
    <row r="112" customFormat="false" ht="12.75" hidden="false" customHeight="false" outlineLevel="0" collapsed="false">
      <c r="A112" s="22" t="s">
        <v>54</v>
      </c>
      <c r="B112" s="23" t="n">
        <f aca="false">SUM(B83:B111)</f>
        <v>0</v>
      </c>
      <c r="C112" s="23" t="n">
        <f aca="false">SUM(C83:C111)</f>
        <v>0</v>
      </c>
      <c r="D112" s="23" t="n">
        <f aca="false">SUM(D83:D111)</f>
        <v>0</v>
      </c>
      <c r="E112" s="23" t="n">
        <f aca="false">SUM(E83:E111)</f>
        <v>0</v>
      </c>
      <c r="F112" s="23" t="n">
        <f aca="false">SUM(F83:F111)</f>
        <v>0</v>
      </c>
      <c r="G112" s="23" t="n">
        <f aca="false">SUM(G83:G111)</f>
        <v>123751</v>
      </c>
      <c r="H112" s="23" t="n">
        <f aca="false">SUM(H83:H111)</f>
        <v>123751</v>
      </c>
      <c r="I112" s="23" t="n">
        <f aca="false">SUM(I83:I111)</f>
        <v>123751</v>
      </c>
      <c r="J112" s="23" t="n">
        <f aca="false">SUM(J83:J111)</f>
        <v>123751</v>
      </c>
      <c r="K112" s="23" t="n">
        <f aca="false">SUM(K83:K111)</f>
        <v>201095</v>
      </c>
      <c r="L112" s="23" t="n">
        <f aca="false">SUM(L83:L111)</f>
        <v>123751</v>
      </c>
      <c r="M112" s="23" t="n">
        <f aca="false">SUM(M83:M111)</f>
        <v>123751</v>
      </c>
      <c r="O112" s="23" t="n">
        <f aca="false">SUM(O83:O111)</f>
        <v>943601</v>
      </c>
      <c r="Q112" s="23" t="n">
        <f aca="false">SUM(B112:D112)</f>
        <v>0</v>
      </c>
      <c r="R112" s="23" t="n">
        <f aca="false">SUM(E112:G112)</f>
        <v>123751</v>
      </c>
      <c r="S112" s="23" t="n">
        <f aca="false">SUM(H112:J112)</f>
        <v>371253</v>
      </c>
      <c r="T112" s="23" t="n">
        <f aca="false">SUM(K112:M112)</f>
        <v>448597</v>
      </c>
      <c r="V112" s="23" t="n">
        <f aca="false">SUM(Q112:U112)</f>
        <v>943601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v>0</v>
      </c>
      <c r="C114" s="24" t="n">
        <v>0</v>
      </c>
      <c r="D114" s="24" t="n">
        <v>0</v>
      </c>
      <c r="E114" s="24" t="n">
        <v>0</v>
      </c>
      <c r="F114" s="24" t="n">
        <v>0</v>
      </c>
      <c r="G114" s="24" t="n">
        <f aca="false">200000/12</f>
        <v>16666.6666666667</v>
      </c>
      <c r="H114" s="24" t="n">
        <f aca="false">200000/12</f>
        <v>16666.6666666667</v>
      </c>
      <c r="I114" s="24" t="n">
        <f aca="false">200000/12</f>
        <v>16666.6666666667</v>
      </c>
      <c r="J114" s="24" t="n">
        <f aca="false">200000/12</f>
        <v>16666.6666666667</v>
      </c>
      <c r="K114" s="24" t="n">
        <f aca="false">200000/12</f>
        <v>16666.6666666667</v>
      </c>
      <c r="L114" s="24" t="n">
        <f aca="false">200000/12</f>
        <v>16666.6666666667</v>
      </c>
      <c r="M114" s="24" t="n">
        <f aca="false">200000/12</f>
        <v>16666.6666666667</v>
      </c>
      <c r="O114" s="24" t="n">
        <f aca="false">SUM(B114:M114)</f>
        <v>116666.666666667</v>
      </c>
      <c r="Q114" s="24" t="n">
        <f aca="false">SUM(B114:D114)</f>
        <v>0</v>
      </c>
      <c r="R114" s="24" t="n">
        <f aca="false">SUM(E114:G114)</f>
        <v>16666.6666666667</v>
      </c>
      <c r="S114" s="24" t="n">
        <f aca="false">SUM(H114:J114)</f>
        <v>50000</v>
      </c>
      <c r="T114" s="24" t="n">
        <f aca="false">SUM(K114:M114)</f>
        <v>50000</v>
      </c>
      <c r="V114" s="24" t="n">
        <f aca="false">SUM(Q114:U114)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v>0</v>
      </c>
      <c r="C116" s="24" t="n">
        <v>0</v>
      </c>
      <c r="D116" s="24" t="n">
        <v>0</v>
      </c>
      <c r="E116" s="24" t="n">
        <v>0</v>
      </c>
      <c r="F116" s="24" t="n">
        <v>0</v>
      </c>
      <c r="G116" s="24" t="n">
        <v>85714</v>
      </c>
      <c r="H116" s="24" t="n">
        <v>85714</v>
      </c>
      <c r="I116" s="24" t="n">
        <v>85714</v>
      </c>
      <c r="J116" s="24" t="n">
        <v>85714</v>
      </c>
      <c r="K116" s="24" t="n">
        <v>85714</v>
      </c>
      <c r="L116" s="24" t="n">
        <v>85715</v>
      </c>
      <c r="M116" s="24" t="n">
        <v>85715</v>
      </c>
      <c r="O116" s="24" t="n">
        <f aca="false">SUM(B116:M116)</f>
        <v>600000</v>
      </c>
      <c r="Q116" s="24" t="n">
        <f aca="false">SUM(B116:D116)</f>
        <v>0</v>
      </c>
      <c r="R116" s="24" t="n">
        <f aca="false">SUM(E116:G116)</f>
        <v>85714</v>
      </c>
      <c r="S116" s="24" t="n">
        <f aca="false">SUM(H116:J116)</f>
        <v>257142</v>
      </c>
      <c r="T116" s="24" t="n">
        <f aca="false">SUM(K116:M116)</f>
        <v>257144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+B112+B114+B116</f>
        <v>0</v>
      </c>
      <c r="C118" s="19" t="n">
        <f aca="false">+C112+C114+C116</f>
        <v>0</v>
      </c>
      <c r="D118" s="19" t="n">
        <f aca="false">+D112+D114+D116</f>
        <v>0</v>
      </c>
      <c r="E118" s="19" t="n">
        <f aca="false">+E112+E114+E116</f>
        <v>0</v>
      </c>
      <c r="F118" s="19" t="n">
        <f aca="false">+F112+F114+F116</f>
        <v>0</v>
      </c>
      <c r="G118" s="19" t="n">
        <f aca="false">+G112+G114+G116</f>
        <v>226131.666666667</v>
      </c>
      <c r="H118" s="19" t="n">
        <f aca="false">+H112+H114+H116</f>
        <v>226131.666666667</v>
      </c>
      <c r="I118" s="19" t="n">
        <f aca="false">+I112+I114+I116</f>
        <v>226131.666666667</v>
      </c>
      <c r="J118" s="19" t="n">
        <f aca="false">+J112+J114+J116</f>
        <v>226131.666666667</v>
      </c>
      <c r="K118" s="19" t="n">
        <f aca="false">+K112+K114+K116</f>
        <v>303475.666666667</v>
      </c>
      <c r="L118" s="19" t="n">
        <f aca="false">+L112+L114+L116</f>
        <v>226132.666666667</v>
      </c>
      <c r="M118" s="19" t="n">
        <f aca="false">+M112+M114+M116</f>
        <v>226132.666666667</v>
      </c>
      <c r="O118" s="19" t="n">
        <f aca="false">+O112+O114+O116</f>
        <v>1660267.66666667</v>
      </c>
      <c r="Q118" s="19" t="n">
        <f aca="false">SUM(B118:D118)</f>
        <v>0</v>
      </c>
      <c r="R118" s="19" t="n">
        <f aca="false">SUM(E118:G118)</f>
        <v>226131.666666667</v>
      </c>
      <c r="S118" s="19" t="n">
        <f aca="false">SUM(H118:J118)</f>
        <v>678395</v>
      </c>
      <c r="T118" s="19" t="n">
        <f aca="false">SUM(K118:M118)</f>
        <v>755741</v>
      </c>
      <c r="V118" s="19" t="n">
        <f aca="false">SUM(Q118:U118)</f>
        <v>1660267.66666667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f aca="false">275010/12-5677</f>
        <v>17240.5</v>
      </c>
      <c r="H121" s="1" t="n">
        <f aca="false">275010/12-5677</f>
        <v>17240.5</v>
      </c>
      <c r="I121" s="1" t="n">
        <f aca="false">275010/12-5676</f>
        <v>17241.5</v>
      </c>
      <c r="J121" s="1" t="n">
        <f aca="false">275010/12-5677</f>
        <v>17240.5</v>
      </c>
      <c r="K121" s="1" t="n">
        <f aca="false">275010/12-5676</f>
        <v>17241.5</v>
      </c>
      <c r="L121" s="1" t="n">
        <f aca="false">275010/12-5676</f>
        <v>17241.5</v>
      </c>
      <c r="M121" s="1" t="n">
        <f aca="false">275010/12-5677</f>
        <v>17240.5</v>
      </c>
      <c r="O121" s="1" t="n">
        <f aca="false">SUM(B121:M121)</f>
        <v>120686.5</v>
      </c>
      <c r="Q121" s="1" t="n">
        <f aca="false">SUM(B121:D121)</f>
        <v>0</v>
      </c>
      <c r="R121" s="1" t="n">
        <f aca="false">SUM(E121:G121)</f>
        <v>17240.5</v>
      </c>
      <c r="S121" s="1" t="n">
        <f aca="false">SUM(H121:J121)</f>
        <v>51722.5</v>
      </c>
      <c r="T121" s="1" t="n">
        <f aca="false">SUM(K121:M121)</f>
        <v>51723.5</v>
      </c>
      <c r="V121" s="1" t="n">
        <f aca="false">SUM(Q121:U121)</f>
        <v>120686.5</v>
      </c>
    </row>
    <row r="122" customFormat="false" ht="12.75" hidden="false" customHeight="false" outlineLevel="0" collapsed="false">
      <c r="A122" s="26" t="s">
        <v>61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f aca="false">207050/12</f>
        <v>17254.1666666667</v>
      </c>
      <c r="H122" s="1" t="n">
        <f aca="false">207050/12</f>
        <v>17254.1666666667</v>
      </c>
      <c r="I122" s="1" t="n">
        <f aca="false">207050/12</f>
        <v>17254.1666666667</v>
      </c>
      <c r="J122" s="1" t="n">
        <f aca="false">207050/12</f>
        <v>17254.1666666667</v>
      </c>
      <c r="K122" s="1" t="n">
        <f aca="false">207050/12</f>
        <v>17254.1666666667</v>
      </c>
      <c r="L122" s="1" t="n">
        <f aca="false">207050/12</f>
        <v>17254.1666666667</v>
      </c>
      <c r="M122" s="1" t="n">
        <f aca="false">207050/12</f>
        <v>17254.1666666667</v>
      </c>
      <c r="O122" s="1" t="n">
        <f aca="false">SUM(B122:M122)</f>
        <v>120779.166666667</v>
      </c>
      <c r="Q122" s="1" t="n">
        <f aca="false">SUM(B122:D122)</f>
        <v>0</v>
      </c>
      <c r="R122" s="1" t="n">
        <f aca="false">SUM(E122:G122)</f>
        <v>17254.1666666667</v>
      </c>
      <c r="S122" s="1" t="n">
        <f aca="false">SUM(H122:J122)</f>
        <v>51762.5</v>
      </c>
      <c r="T122" s="1" t="n">
        <f aca="false">SUM(K122:M122)</f>
        <v>51762.5</v>
      </c>
      <c r="V122" s="1" t="n">
        <f aca="false">SUM(Q122:U122)</f>
        <v>120779.166666667</v>
      </c>
    </row>
    <row r="123" customFormat="false" ht="12.75" hidden="false" customHeight="false" outlineLevel="0" collapsed="false">
      <c r="A123" s="26" t="s">
        <v>63</v>
      </c>
      <c r="B123" s="1" t="n">
        <v>0</v>
      </c>
      <c r="C123" s="1" t="n">
        <v>0</v>
      </c>
      <c r="D123" s="1" t="n">
        <v>0</v>
      </c>
      <c r="E123" s="1" t="n">
        <v>0</v>
      </c>
      <c r="F123" s="1" t="n">
        <v>0</v>
      </c>
      <c r="G123" s="1" t="n">
        <f aca="false">84460/12</f>
        <v>7038.33333333333</v>
      </c>
      <c r="H123" s="1" t="n">
        <f aca="false">84460/12</f>
        <v>7038.33333333333</v>
      </c>
      <c r="I123" s="1" t="n">
        <f aca="false">84460/12</f>
        <v>7038.33333333333</v>
      </c>
      <c r="J123" s="1" t="n">
        <f aca="false">84460/12</f>
        <v>7038.33333333333</v>
      </c>
      <c r="K123" s="1" t="n">
        <f aca="false">84460/12</f>
        <v>7038.33333333333</v>
      </c>
      <c r="L123" s="1" t="n">
        <f aca="false">84460/12</f>
        <v>7038.33333333333</v>
      </c>
      <c r="M123" s="1" t="n">
        <f aca="false">84460/12</f>
        <v>7038.33333333333</v>
      </c>
      <c r="O123" s="1" t="n">
        <f aca="false">SUM(B123:M123)</f>
        <v>49268.3333333333</v>
      </c>
      <c r="Q123" s="1" t="n">
        <f aca="false">SUM(B123:D123)</f>
        <v>0</v>
      </c>
      <c r="R123" s="1" t="n">
        <f aca="false">SUM(E123:G123)</f>
        <v>7038.33333333333</v>
      </c>
      <c r="S123" s="1" t="n">
        <f aca="false">SUM(H123:J123)</f>
        <v>21115</v>
      </c>
      <c r="T123" s="1" t="n">
        <f aca="false">SUM(K123:M123)</f>
        <v>21115</v>
      </c>
      <c r="V123" s="1" t="n">
        <f aca="false">SUM(Q123:U123)</f>
        <v>49268.3333333333</v>
      </c>
    </row>
    <row r="124" customFormat="false" ht="12.75" hidden="false" customHeight="false" outlineLevel="0" collapsed="false">
      <c r="A124" s="26" t="s">
        <v>64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18025</v>
      </c>
      <c r="Q124" s="1" t="n">
        <f aca="false">SUM(B124:D124)</f>
        <v>0</v>
      </c>
      <c r="R124" s="1" t="n">
        <f aca="false">SUM(E124:G124)</f>
        <v>2575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18025</v>
      </c>
    </row>
    <row r="125" customFormat="false" ht="12.75" hidden="false" customHeight="false" outlineLevel="0" collapsed="false">
      <c r="A125" s="26" t="s">
        <v>65</v>
      </c>
      <c r="B125" s="1" t="n">
        <v>0</v>
      </c>
      <c r="C125" s="1" t="n">
        <v>0</v>
      </c>
      <c r="D125" s="1" t="n">
        <v>0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v>0</v>
      </c>
      <c r="O125" s="1" t="n">
        <f aca="false">SUM(B125:M125)</f>
        <v>0</v>
      </c>
      <c r="Q125" s="1" t="n">
        <f aca="false">SUM(B125:D125)</f>
        <v>0</v>
      </c>
      <c r="R125" s="1" t="n">
        <f aca="false">SUM(E125:G125)</f>
        <v>0</v>
      </c>
      <c r="S125" s="1" t="n">
        <f aca="false">SUM(H125:J125)</f>
        <v>0</v>
      </c>
      <c r="T125" s="1" t="n">
        <f aca="false">SUM(K125:M125)</f>
        <v>0</v>
      </c>
      <c r="V125" s="1" t="n">
        <f aca="false">SUM(Q125:U125)</f>
        <v>0</v>
      </c>
    </row>
    <row r="126" customFormat="false" ht="12.75" hidden="false" customHeight="false" outlineLevel="0" collapsed="false">
      <c r="A126" s="26" t="s">
        <v>66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SUM(B120:B127)</f>
        <v>0</v>
      </c>
      <c r="C128" s="27" t="n">
        <f aca="false">SUM(C120:C127)</f>
        <v>0</v>
      </c>
      <c r="D128" s="27" t="n">
        <f aca="false">SUM(D120:D127)</f>
        <v>0</v>
      </c>
      <c r="E128" s="27" t="n">
        <f aca="false">SUM(E120:E127)</f>
        <v>0</v>
      </c>
      <c r="F128" s="27" t="n">
        <f aca="false">SUM(F120:F127)</f>
        <v>0</v>
      </c>
      <c r="G128" s="27" t="n">
        <f aca="false">SUM(G120:G127)</f>
        <v>44108</v>
      </c>
      <c r="H128" s="27" t="n">
        <f aca="false">SUM(H120:H127)</f>
        <v>44108</v>
      </c>
      <c r="I128" s="27" t="n">
        <f aca="false">SUM(I120:I127)</f>
        <v>44109</v>
      </c>
      <c r="J128" s="27" t="n">
        <f aca="false">SUM(J120:J127)</f>
        <v>44108</v>
      </c>
      <c r="K128" s="27" t="n">
        <f aca="false">SUM(K120:K127)</f>
        <v>44109</v>
      </c>
      <c r="L128" s="27" t="n">
        <f aca="false">SUM(L120:L127)</f>
        <v>44109</v>
      </c>
      <c r="M128" s="27" t="n">
        <f aca="false">SUM(M120:M127)</f>
        <v>44108</v>
      </c>
      <c r="O128" s="27" t="n">
        <f aca="false">SUM(O120:O127)</f>
        <v>308759</v>
      </c>
      <c r="Q128" s="27" t="n">
        <f aca="false">SUM(B128:D128)</f>
        <v>0</v>
      </c>
      <c r="R128" s="27" t="n">
        <f aca="false">SUM(E128:G128)</f>
        <v>44108</v>
      </c>
      <c r="S128" s="27" t="n">
        <f aca="false">SUM(H128:J128)</f>
        <v>132325</v>
      </c>
      <c r="T128" s="27" t="n">
        <f aca="false">SUM(K128:M128)</f>
        <v>132326</v>
      </c>
      <c r="V128" s="27" t="n">
        <f aca="false">SUM(Q128:U128)</f>
        <v>308759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70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f aca="false">936121-33124</f>
        <v>902997</v>
      </c>
      <c r="H132" s="1" t="n">
        <f aca="false">933788-62355</f>
        <v>871433</v>
      </c>
      <c r="I132" s="1" t="n">
        <f aca="false">931454-91145</f>
        <v>840309</v>
      </c>
      <c r="J132" s="1" t="n">
        <f aca="false">929121-90978</f>
        <v>838143</v>
      </c>
      <c r="K132" s="1" t="n">
        <f aca="false">926787-85040</f>
        <v>841747</v>
      </c>
      <c r="L132" s="1" t="n">
        <f aca="false">924454-78105</f>
        <v>846349</v>
      </c>
      <c r="M132" s="1" t="n">
        <f aca="false">922120-71134</f>
        <v>850986</v>
      </c>
      <c r="O132" s="1" t="n">
        <f aca="false">SUM(B132:M132)</f>
        <v>5991964</v>
      </c>
      <c r="Q132" s="1" t="n">
        <f aca="false">SUM(B132:D132)</f>
        <v>0</v>
      </c>
      <c r="R132" s="1" t="n">
        <f aca="false">SUM(E132:G132)</f>
        <v>902997</v>
      </c>
      <c r="S132" s="1" t="n">
        <f aca="false">SUM(H132:J132)</f>
        <v>2549885</v>
      </c>
      <c r="T132" s="1" t="n">
        <f aca="false">SUM(K132:M132)</f>
        <v>2539082</v>
      </c>
      <c r="V132" s="1" t="n">
        <f aca="false">SUM(Q132:U132)</f>
        <v>5991964</v>
      </c>
    </row>
    <row r="133" customFormat="false" ht="12.75" hidden="false" customHeight="false" outlineLevel="0" collapsed="false">
      <c r="A133" s="26" t="s">
        <v>72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0</v>
      </c>
      <c r="H133" s="1" t="n">
        <f aca="false">2585000/6</f>
        <v>430833.333333333</v>
      </c>
      <c r="I133" s="1" t="n">
        <f aca="false">2585000/6</f>
        <v>430833.333333333</v>
      </c>
      <c r="J133" s="1" t="n">
        <f aca="false">2585000/6</f>
        <v>430833.333333333</v>
      </c>
      <c r="K133" s="1" t="n">
        <f aca="false">2585000/6</f>
        <v>430833.333333333</v>
      </c>
      <c r="L133" s="1" t="n">
        <f aca="false">2585000/6</f>
        <v>430833.333333333</v>
      </c>
      <c r="M133" s="1" t="n">
        <f aca="false">2585000/6</f>
        <v>430833.333333333</v>
      </c>
      <c r="O133" s="1" t="n">
        <f aca="false">SUM(B133:M133)</f>
        <v>2585000</v>
      </c>
      <c r="Q133" s="1" t="n">
        <f aca="false">SUM(B133:D133)</f>
        <v>0</v>
      </c>
      <c r="R133" s="1" t="n">
        <f aca="false">SUM(E133:G133)</f>
        <v>0</v>
      </c>
      <c r="S133" s="1" t="n">
        <f aca="false">SUM(H133:J133)</f>
        <v>1292500</v>
      </c>
      <c r="T133" s="1" t="n">
        <f aca="false">SUM(K133:M133)</f>
        <v>1292500</v>
      </c>
      <c r="V133" s="1" t="n">
        <f aca="false">SUM(Q133:U133)</f>
        <v>2585000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SUM(B130:B134)</f>
        <v>0</v>
      </c>
      <c r="C135" s="27" t="n">
        <f aca="false">SUM(C130:C134)</f>
        <v>0</v>
      </c>
      <c r="D135" s="27" t="n">
        <f aca="false">SUM(D130:D134)</f>
        <v>0</v>
      </c>
      <c r="E135" s="27" t="n">
        <f aca="false">SUM(E130:E134)</f>
        <v>0</v>
      </c>
      <c r="F135" s="27" t="n">
        <f aca="false">SUM(F130:F134)</f>
        <v>0</v>
      </c>
      <c r="G135" s="27" t="n">
        <f aca="false">SUM(G130:G134)</f>
        <v>902997</v>
      </c>
      <c r="H135" s="27" t="n">
        <f aca="false">SUM(H130:H134)</f>
        <v>1302266.33333333</v>
      </c>
      <c r="I135" s="27" t="n">
        <f aca="false">SUM(I130:I134)</f>
        <v>1271142.33333333</v>
      </c>
      <c r="J135" s="27" t="n">
        <f aca="false">SUM(J130:J134)</f>
        <v>1268976.33333333</v>
      </c>
      <c r="K135" s="27" t="n">
        <f aca="false">SUM(K130:K134)</f>
        <v>1272580.33333333</v>
      </c>
      <c r="L135" s="27" t="n">
        <f aca="false">SUM(L130:L134)</f>
        <v>1277182.33333333</v>
      </c>
      <c r="M135" s="27" t="n">
        <f aca="false">SUM(M130:M134)</f>
        <v>1281819.33333333</v>
      </c>
      <c r="O135" s="27" t="n">
        <f aca="false">SUM(O130:O134)</f>
        <v>8576964</v>
      </c>
      <c r="Q135" s="27" t="n">
        <f aca="false">SUM(B135:D135)</f>
        <v>0</v>
      </c>
      <c r="R135" s="27" t="n">
        <f aca="false">SUM(E135:G135)</f>
        <v>902997</v>
      </c>
      <c r="S135" s="27" t="n">
        <f aca="false">SUM(H135:J135)</f>
        <v>3842385</v>
      </c>
      <c r="T135" s="27" t="n">
        <f aca="false">SUM(K135:M135)</f>
        <v>3831582</v>
      </c>
      <c r="V135" s="27" t="n">
        <f aca="false">SUM(Q135:U135)</f>
        <v>8576964</v>
      </c>
    </row>
    <row r="137" customFormat="false" ht="13.5" hidden="false" customHeight="false" outlineLevel="0" collapsed="false">
      <c r="A137" s="10" t="s">
        <v>74</v>
      </c>
      <c r="B137" s="28" t="n">
        <f aca="false">+B80+B118+B128+B135</f>
        <v>166397</v>
      </c>
      <c r="C137" s="28" t="n">
        <f aca="false">+C80+C118+C128+C135</f>
        <v>179852</v>
      </c>
      <c r="D137" s="28" t="n">
        <f aca="false">+D80+D118+D128+D135</f>
        <v>199357</v>
      </c>
      <c r="E137" s="28" t="n">
        <f aca="false">+E80+E118+E128+E135</f>
        <v>152857</v>
      </c>
      <c r="F137" s="28" t="n">
        <f aca="false">+F80+F118+F128+F135</f>
        <v>115745</v>
      </c>
      <c r="G137" s="28" t="n">
        <f aca="false">+G80+G118+G128+G135</f>
        <v>1204069.66666667</v>
      </c>
      <c r="H137" s="28" t="n">
        <f aca="false">+H80+H118+H128+H135</f>
        <v>1572506</v>
      </c>
      <c r="I137" s="28" t="n">
        <f aca="false">+I80+I118+I128+I135</f>
        <v>1541383</v>
      </c>
      <c r="J137" s="28" t="n">
        <f aca="false">+J80+J118+J128+J135</f>
        <v>1539216</v>
      </c>
      <c r="K137" s="28" t="n">
        <f aca="false">+K80+K118+K128+K135</f>
        <v>1620165</v>
      </c>
      <c r="L137" s="28" t="n">
        <f aca="false">+L80+L118+L128+L135</f>
        <v>1547424</v>
      </c>
      <c r="M137" s="28" t="n">
        <f aca="false">+M80+M118+M128+M135</f>
        <v>1552060</v>
      </c>
      <c r="O137" s="28" t="n">
        <f aca="false">+O80+O118+O128+O135</f>
        <v>11391031.6666667</v>
      </c>
      <c r="Q137" s="28" t="n">
        <f aca="false">SUM(B137:D137)</f>
        <v>545606</v>
      </c>
      <c r="R137" s="28" t="n">
        <f aca="false">SUM(E137:G137)</f>
        <v>1472671.66666667</v>
      </c>
      <c r="S137" s="28" t="n">
        <f aca="false">SUM(H137:J137)</f>
        <v>4653105</v>
      </c>
      <c r="T137" s="28" t="n">
        <f aca="false">SUM(K137:M137)</f>
        <v>4719649</v>
      </c>
      <c r="V137" s="28" t="n">
        <f aca="false">SUM(Q137:U137)</f>
        <v>11391031.6666667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Gleason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87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XML/filtered-attachments/xls/00_O_M_analysis___0003.xls'#$Gl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45926.9453079323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19</v>
      </c>
      <c r="C147" s="15" t="s">
        <v>19</v>
      </c>
      <c r="D147" s="15" t="s">
        <v>19</v>
      </c>
      <c r="E147" s="15" t="s">
        <v>19</v>
      </c>
      <c r="F147" s="15" t="s">
        <v>19</v>
      </c>
      <c r="G147" s="15" t="s">
        <v>19</v>
      </c>
      <c r="H147" s="15" t="s">
        <v>19</v>
      </c>
      <c r="I147" s="15" t="s">
        <v>19</v>
      </c>
      <c r="J147" s="15" t="s">
        <v>19</v>
      </c>
      <c r="K147" s="15" t="s">
        <v>19</v>
      </c>
      <c r="L147" s="15" t="s">
        <v>19</v>
      </c>
      <c r="M147" s="15" t="s">
        <v>19</v>
      </c>
      <c r="O147" s="15" t="s">
        <v>19</v>
      </c>
      <c r="Q147" s="15" t="s">
        <v>19</v>
      </c>
      <c r="R147" s="15" t="s">
        <v>19</v>
      </c>
      <c r="S147" s="15" t="s">
        <v>19</v>
      </c>
      <c r="T147" s="15" t="s">
        <v>19</v>
      </c>
      <c r="V147" s="15" t="s">
        <v>19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81</v>
      </c>
      <c r="P148" s="18"/>
      <c r="Q148" s="18" t="s">
        <v>82</v>
      </c>
      <c r="R148" s="18" t="s">
        <v>83</v>
      </c>
      <c r="S148" s="18" t="s">
        <v>84</v>
      </c>
      <c r="T148" s="18" t="s">
        <v>85</v>
      </c>
      <c r="U148" s="18"/>
      <c r="V148" s="18" t="s">
        <v>81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166397</v>
      </c>
      <c r="C150" s="19" t="n">
        <f aca="false">+C80-C10</f>
        <v>86983.45</v>
      </c>
      <c r="D150" s="19" t="n">
        <f aca="false">+D80-D10</f>
        <v>106744</v>
      </c>
      <c r="E150" s="19" t="n">
        <f aca="false">+E80-E10</f>
        <v>-22199.89</v>
      </c>
      <c r="F150" s="19" t="n">
        <f aca="false">+F80-F10</f>
        <v>-84255</v>
      </c>
      <c r="G150" s="19" t="n">
        <f aca="false">+G80-G10</f>
        <v>-253669.56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360124.45</v>
      </c>
      <c r="R150" s="19" t="n">
        <f aca="false">SUM(E150:G150)</f>
        <v>-360124.45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  <c r="O162" s="1" t="n">
        <f aca="false">SUM(B162:M162)</f>
        <v>0</v>
      </c>
      <c r="Q162" s="1" t="n">
        <f aca="false">SUM(B162:D162)</f>
        <v>0</v>
      </c>
      <c r="R162" s="1" t="n">
        <f aca="false">SUM(E162:G162)</f>
        <v>0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  <c r="O163" s="1" t="n">
        <f aca="false">SUM(B163:M163)</f>
        <v>0</v>
      </c>
      <c r="Q163" s="1" t="n">
        <f aca="false">SUM(B163:D163)</f>
        <v>0</v>
      </c>
      <c r="R163" s="1" t="n">
        <f aca="false">SUM(E163:G163)</f>
        <v>0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  <c r="O164" s="1" t="n">
        <f aca="false">SUM(B164:M164)</f>
        <v>0</v>
      </c>
      <c r="Q164" s="1" t="n">
        <f aca="false">SUM(B164:D164)</f>
        <v>0</v>
      </c>
      <c r="R164" s="1" t="n">
        <f aca="false">SUM(E164:G164)</f>
        <v>0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  <c r="O165" s="1" t="n">
        <f aca="false">SUM(B165:M165)</f>
        <v>0</v>
      </c>
      <c r="Q165" s="1" t="n">
        <f aca="false">SUM(B165:D165)</f>
        <v>0</v>
      </c>
      <c r="R165" s="1" t="n">
        <f aca="false">SUM(E165:G165)</f>
        <v>0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  <c r="O167" s="1" t="n">
        <f aca="false">SUM(B167:M167)</f>
        <v>0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  <c r="O168" s="1" t="n">
        <f aca="false">SUM(B168:M168)</f>
        <v>0</v>
      </c>
      <c r="Q168" s="1" t="n">
        <f aca="false">SUM(B168:D168)</f>
        <v>0</v>
      </c>
      <c r="R168" s="1" t="n">
        <f aca="false">SUM(E168:G168)</f>
        <v>0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  <c r="O169" s="1" t="n">
        <f aca="false">SUM(B169:M169)</f>
        <v>0</v>
      </c>
      <c r="Q169" s="1" t="n">
        <f aca="false">SUM(B169:D169)</f>
        <v>0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  <c r="O170" s="1" t="n">
        <f aca="false">SUM(B170:M170)</f>
        <v>0</v>
      </c>
      <c r="Q170" s="1" t="n">
        <f aca="false">SUM(B170:D170)</f>
        <v>0</v>
      </c>
      <c r="R170" s="1" t="n">
        <f aca="false">SUM(E170:G170)</f>
        <v>0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  <c r="O171" s="1" t="n">
        <f aca="false">SUM(B171:M171)</f>
        <v>0</v>
      </c>
      <c r="Q171" s="1" t="n">
        <f aca="false">SUM(B171:D171)</f>
        <v>0</v>
      </c>
      <c r="R171" s="1" t="n">
        <f aca="false">SUM(E171:G171)</f>
        <v>0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  <c r="O172" s="1" t="n">
        <f aca="false">SUM(B172:M172)</f>
        <v>0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  <c r="O174" s="1" t="n">
        <f aca="false">SUM(B174:M174)</f>
        <v>0</v>
      </c>
      <c r="Q174" s="1" t="n">
        <f aca="false">SUM(B174:D174)</f>
        <v>0</v>
      </c>
      <c r="R174" s="1" t="n">
        <f aca="false">SUM(E174:G174)</f>
        <v>0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  <c r="O175" s="1" t="n">
        <f aca="false">SUM(B175:M175)</f>
        <v>0</v>
      </c>
      <c r="Q175" s="1" t="n">
        <f aca="false">SUM(B175:D175)</f>
        <v>0</v>
      </c>
      <c r="R175" s="1" t="n">
        <f aca="false">SUM(E175:G175)</f>
        <v>0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  <c r="O177" s="1" t="n">
        <f aca="false">SUM(B177:M177)</f>
        <v>0</v>
      </c>
      <c r="Q177" s="1" t="n">
        <f aca="false">SUM(B177:D177)</f>
        <v>0</v>
      </c>
      <c r="R177" s="1" t="n">
        <f aca="false">SUM(E177:G177)</f>
        <v>0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  <c r="O178" s="1" t="n">
        <f aca="false">SUM(B178:M178)</f>
        <v>0</v>
      </c>
      <c r="Q178" s="1" t="n">
        <f aca="false">SUM(B178:D178)</f>
        <v>0</v>
      </c>
      <c r="R178" s="1" t="n">
        <f aca="false">SUM(E178:G178)</f>
        <v>0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  <c r="O180" s="1" t="n">
        <f aca="false">SUM(B180:M180)</f>
        <v>0</v>
      </c>
      <c r="Q180" s="1" t="n">
        <f aca="false">SUM(B180:D180)</f>
        <v>0</v>
      </c>
      <c r="R180" s="1" t="n">
        <f aca="false">SUM(E180:G180)</f>
        <v>0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0</v>
      </c>
    </row>
    <row r="181" customFormat="false" ht="12.75" hidden="false" customHeight="false" outlineLevel="0" collapsed="false">
      <c r="A181" s="21"/>
      <c r="Q181" s="1" t="n">
        <f aca="false">SUM(B181:D181)</f>
        <v>0</v>
      </c>
      <c r="R181" s="1" t="n">
        <f aca="false">SUM(E181:G181)</f>
        <v>0</v>
      </c>
      <c r="S181" s="1" t="n">
        <f aca="false">SUM(H181:J181)</f>
        <v>0</v>
      </c>
      <c r="T181" s="1" t="n">
        <f aca="false">SUM(K181:M181)</f>
        <v>0</v>
      </c>
      <c r="V181" s="1" t="n">
        <f aca="false">SUM(Q181:U181)</f>
        <v>0</v>
      </c>
    </row>
    <row r="182" customFormat="false" ht="12.75" hidden="false" customHeight="false" outlineLevel="0" collapsed="false">
      <c r="A182" s="22" t="s">
        <v>54</v>
      </c>
      <c r="B182" s="23" t="n">
        <f aca="false">SUM(B153:B181)</f>
        <v>0</v>
      </c>
      <c r="C182" s="23" t="n">
        <f aca="false">SUM(C153:C181)</f>
        <v>0</v>
      </c>
      <c r="D182" s="23" t="n">
        <f aca="false">SUM(D153:D181)</f>
        <v>0</v>
      </c>
      <c r="E182" s="23" t="n">
        <f aca="false">SUM(E153:E181)</f>
        <v>0</v>
      </c>
      <c r="F182" s="23" t="n">
        <f aca="false">SUM(F153:F181)</f>
        <v>0</v>
      </c>
      <c r="G182" s="23" t="n">
        <f aca="false">SUM(G153:G181)</f>
        <v>0</v>
      </c>
      <c r="H182" s="23" t="n">
        <f aca="false">SUM(H153:H181)</f>
        <v>0</v>
      </c>
      <c r="I182" s="23" t="n">
        <f aca="false">SUM(I153:I181)</f>
        <v>0</v>
      </c>
      <c r="J182" s="23" t="n">
        <f aca="false">SUM(J153:J181)</f>
        <v>0</v>
      </c>
      <c r="K182" s="23" t="n">
        <f aca="false">SUM(K153:K181)</f>
        <v>0</v>
      </c>
      <c r="L182" s="23" t="n">
        <f aca="false">SUM(L153:L181)</f>
        <v>0</v>
      </c>
      <c r="M182" s="23" t="n">
        <f aca="false">SUM(M153:M181)</f>
        <v>0</v>
      </c>
      <c r="O182" s="23" t="n">
        <f aca="false">SUM(O153:O181)</f>
        <v>0</v>
      </c>
      <c r="Q182" s="23" t="n">
        <f aca="false">SUM(B182:D182)</f>
        <v>0</v>
      </c>
      <c r="R182" s="23" t="n">
        <f aca="false">SUM(E182:G182)</f>
        <v>0</v>
      </c>
      <c r="S182" s="23" t="n">
        <f aca="false">SUM(H182:J182)</f>
        <v>0</v>
      </c>
      <c r="T182" s="23" t="n">
        <f aca="false">SUM(K182:M182)</f>
        <v>0</v>
      </c>
      <c r="V182" s="23" t="n">
        <f aca="false">SUM(Q182:U182)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-11904.7619047619</v>
      </c>
      <c r="I184" s="24" t="n">
        <f aca="false">+I114-I44</f>
        <v>-11904.7619047619</v>
      </c>
      <c r="J184" s="24" t="n">
        <f aca="false">+J114-J44</f>
        <v>-11904.7619047619</v>
      </c>
      <c r="K184" s="24" t="n">
        <f aca="false">+K114-K44</f>
        <v>-11904.7619047619</v>
      </c>
      <c r="L184" s="24" t="n">
        <f aca="false">+L114-L44</f>
        <v>-11904.7619047619</v>
      </c>
      <c r="M184" s="24" t="n">
        <f aca="false">+M114-M44</f>
        <v>-11904.7619047619</v>
      </c>
      <c r="O184" s="24" t="n">
        <f aca="false">SUM(B184:M184)</f>
        <v>-83333.3333333333</v>
      </c>
      <c r="Q184" s="24" t="n">
        <f aca="false">SUM(B184:D184)</f>
        <v>0</v>
      </c>
      <c r="R184" s="24" t="n">
        <f aca="false">SUM(E184:G184)</f>
        <v>-11904.7619047619</v>
      </c>
      <c r="S184" s="24" t="n">
        <f aca="false">SUM(H184:J184)</f>
        <v>-35714.2857142857</v>
      </c>
      <c r="T184" s="24" t="n">
        <f aca="false">SUM(K184:M184)</f>
        <v>-35714.2857142857</v>
      </c>
      <c r="V184" s="24" t="n">
        <f aca="false">SUM(Q184:U184)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0</v>
      </c>
      <c r="H186" s="24" t="n">
        <f aca="false">+H116-H46</f>
        <v>-1</v>
      </c>
      <c r="I186" s="24" t="n">
        <f aca="false">+I116-I46</f>
        <v>0</v>
      </c>
      <c r="J186" s="24" t="n">
        <f aca="false">+J116-J46</f>
        <v>0</v>
      </c>
      <c r="K186" s="24" t="n">
        <f aca="false">+K116-K46</f>
        <v>-1</v>
      </c>
      <c r="L186" s="24" t="n">
        <f aca="false">+L116-L46</f>
        <v>1</v>
      </c>
      <c r="M186" s="24" t="n">
        <f aca="false">+M116-M46</f>
        <v>1</v>
      </c>
      <c r="O186" s="24" t="n">
        <f aca="false">SUM(B186:M186)</f>
        <v>0</v>
      </c>
      <c r="Q186" s="24" t="n">
        <f aca="false">SUM(B186:D186)</f>
        <v>0</v>
      </c>
      <c r="R186" s="24" t="n">
        <f aca="false">SUM(E186:G186)</f>
        <v>0</v>
      </c>
      <c r="S186" s="24" t="n">
        <f aca="false">SUM(H186:J186)</f>
        <v>-1</v>
      </c>
      <c r="T186" s="24" t="n">
        <f aca="false">SUM(K186:M186)</f>
        <v>1</v>
      </c>
      <c r="V186" s="24" t="n">
        <f aca="false">SUM(Q186:U186)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-11904.7619047619</v>
      </c>
      <c r="H188" s="19" t="n">
        <f aca="false">+H182+H184+H186</f>
        <v>-11905.7619047619</v>
      </c>
      <c r="I188" s="19" t="n">
        <f aca="false">+I182+I184+I186</f>
        <v>-11904.7619047619</v>
      </c>
      <c r="J188" s="19" t="n">
        <f aca="false">+J182+J184+J186</f>
        <v>-11904.7619047619</v>
      </c>
      <c r="K188" s="19" t="n">
        <f aca="false">+K182+K184+K186</f>
        <v>-11905.7619047619</v>
      </c>
      <c r="L188" s="19" t="n">
        <f aca="false">+L182+L184+L186</f>
        <v>-11903.7619047619</v>
      </c>
      <c r="M188" s="19" t="n">
        <f aca="false">+M182+M184+M186</f>
        <v>-11903.7619047619</v>
      </c>
      <c r="O188" s="19" t="n">
        <f aca="false">+O182+O184+O186</f>
        <v>-83333.3333333333</v>
      </c>
      <c r="Q188" s="19" t="n">
        <f aca="false">+Q182+Q184+Q186</f>
        <v>0</v>
      </c>
      <c r="R188" s="19" t="n">
        <f aca="false">+R182+R184+R186</f>
        <v>-11904.7619047619</v>
      </c>
      <c r="S188" s="19" t="n">
        <f aca="false">+S182+S184+S186</f>
        <v>-35715.2857142857</v>
      </c>
      <c r="T188" s="19" t="n">
        <f aca="false">+T182+T184+T186</f>
        <v>-35713.2857142857</v>
      </c>
      <c r="V188" s="19" t="n">
        <f aca="false">+V182+V184+V186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  <c r="O191" s="1" t="n">
        <f aca="false">SUM(B191:M191)</f>
        <v>0</v>
      </c>
      <c r="Q191" s="1" t="n">
        <f aca="false">SUM(B191:D191)</f>
        <v>0</v>
      </c>
      <c r="R191" s="1" t="n">
        <f aca="false">SUM(E191:G191)</f>
        <v>0</v>
      </c>
      <c r="S191" s="1" t="n">
        <f aca="false">SUM(H191:J191)</f>
        <v>0</v>
      </c>
      <c r="T191" s="1" t="n">
        <f aca="false">SUM(K191:M191)</f>
        <v>0</v>
      </c>
      <c r="V191" s="1" t="n">
        <f aca="false">SUM(Q191:U191)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4079.16666666667</v>
      </c>
      <c r="H192" s="1" t="n">
        <f aca="false">+H122-H52</f>
        <v>4079.16666666667</v>
      </c>
      <c r="I192" s="1" t="n">
        <f aca="false">+I122-I52</f>
        <v>4079.16666666667</v>
      </c>
      <c r="J192" s="1" t="n">
        <f aca="false">+J122-J52</f>
        <v>4079.16666666667</v>
      </c>
      <c r="K192" s="1" t="n">
        <f aca="false">+K122-K52</f>
        <v>4079.16666666667</v>
      </c>
      <c r="L192" s="1" t="n">
        <f aca="false">+L122-L52</f>
        <v>4079.16666666667</v>
      </c>
      <c r="M192" s="1" t="n">
        <f aca="false">+M122-M52</f>
        <v>4079.16666666667</v>
      </c>
      <c r="O192" s="1" t="n">
        <f aca="false">SUM(B192:M192)</f>
        <v>28554.1666666667</v>
      </c>
      <c r="Q192" s="1" t="n">
        <f aca="false">SUM(B192:D192)</f>
        <v>0</v>
      </c>
      <c r="R192" s="1" t="n">
        <f aca="false">SUM(E192:G192)</f>
        <v>4079.16666666667</v>
      </c>
      <c r="S192" s="1" t="n">
        <f aca="false">SUM(H192:J192)</f>
        <v>12237.5</v>
      </c>
      <c r="T192" s="1" t="n">
        <f aca="false">SUM(K192:M192)</f>
        <v>12237.5</v>
      </c>
      <c r="V192" s="1" t="n">
        <f aca="false">SUM(Q192:U192)</f>
        <v>28554.1666666667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0</v>
      </c>
      <c r="Q193" s="1" t="n">
        <f aca="false">SUM(B193:D193)</f>
        <v>0</v>
      </c>
      <c r="R193" s="1" t="n">
        <f aca="false">SUM(E193:G193)</f>
        <v>0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0</v>
      </c>
      <c r="Q194" s="1" t="n">
        <f aca="false">SUM(B194:D194)</f>
        <v>0</v>
      </c>
      <c r="R194" s="1" t="n">
        <f aca="false">SUM(E194:G194)</f>
        <v>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0</v>
      </c>
      <c r="Q195" s="1" t="n">
        <f aca="false">SUM(B195:D195)</f>
        <v>0</v>
      </c>
      <c r="R195" s="1" t="n">
        <f aca="false">SUM(E195:G195)</f>
        <v>0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4079.16666666667</v>
      </c>
      <c r="H198" s="27" t="n">
        <f aca="false">SUM(H190:H197)</f>
        <v>4079.16666666667</v>
      </c>
      <c r="I198" s="27" t="n">
        <f aca="false">SUM(I190:I197)</f>
        <v>4079.16666666667</v>
      </c>
      <c r="J198" s="27" t="n">
        <f aca="false">SUM(J190:J197)</f>
        <v>4079.16666666667</v>
      </c>
      <c r="K198" s="27" t="n">
        <f aca="false">SUM(K190:K197)</f>
        <v>4079.16666666667</v>
      </c>
      <c r="L198" s="27" t="n">
        <f aca="false">SUM(L190:L197)</f>
        <v>4079.16666666667</v>
      </c>
      <c r="M198" s="27" t="n">
        <f aca="false">SUM(M190:M197)</f>
        <v>4079.16666666667</v>
      </c>
      <c r="O198" s="27" t="n">
        <f aca="false">SUM(O190:O197)</f>
        <v>28554.1666666667</v>
      </c>
      <c r="Q198" s="27" t="n">
        <f aca="false">SUM(B198:D198)</f>
        <v>0</v>
      </c>
      <c r="R198" s="27" t="n">
        <f aca="false">SUM(E198:G198)</f>
        <v>4079.16666666667</v>
      </c>
      <c r="S198" s="27" t="n">
        <f aca="false">SUM(H198:J198)</f>
        <v>12237.5</v>
      </c>
      <c r="T198" s="27" t="n">
        <f aca="false">SUM(K198:M198)</f>
        <v>12237.5</v>
      </c>
      <c r="V198" s="27" t="n">
        <f aca="false">SUM(Q198:U198)</f>
        <v>28554.1666666667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-2805</v>
      </c>
      <c r="H202" s="1" t="n">
        <f aca="false">+H132-H62</f>
        <v>-9723</v>
      </c>
      <c r="I202" s="1" t="n">
        <f aca="false">+I132-I62</f>
        <v>46252</v>
      </c>
      <c r="J202" s="1" t="n">
        <f aca="false">+J132-J62</f>
        <v>117507</v>
      </c>
      <c r="K202" s="1" t="n">
        <f aca="false">+K132-K62</f>
        <v>117251</v>
      </c>
      <c r="L202" s="1" t="n">
        <f aca="false">+L132-L62</f>
        <v>116284</v>
      </c>
      <c r="M202" s="1" t="n">
        <f aca="false">+M132-M62</f>
        <v>115252</v>
      </c>
      <c r="O202" s="1" t="n">
        <f aca="false">SUM(B202:M202)</f>
        <v>500018</v>
      </c>
      <c r="Q202" s="1" t="n">
        <f aca="false">SUM(B202:D202)</f>
        <v>0</v>
      </c>
      <c r="R202" s="1" t="n">
        <f aca="false">SUM(E202:G202)</f>
        <v>-2805</v>
      </c>
      <c r="S202" s="1" t="n">
        <f aca="false">SUM(H202:J202)</f>
        <v>154036</v>
      </c>
      <c r="T202" s="1" t="n">
        <f aca="false">SUM(K202:M202)</f>
        <v>348787</v>
      </c>
      <c r="V202" s="1" t="n">
        <f aca="false">SUM(Q202:U202)</f>
        <v>500018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22814.3333333333</v>
      </c>
      <c r="I203" s="1" t="n">
        <f aca="false">+I133-I63</f>
        <v>22814.3333333333</v>
      </c>
      <c r="J203" s="1" t="n">
        <f aca="false">+J133-J63</f>
        <v>22814.3333333333</v>
      </c>
      <c r="K203" s="1" t="n">
        <f aca="false">+K133-K63</f>
        <v>22814.3333333333</v>
      </c>
      <c r="L203" s="1" t="n">
        <f aca="false">+L133-L63</f>
        <v>22814.3333333333</v>
      </c>
      <c r="M203" s="1" t="n">
        <f aca="false">+M133-M63</f>
        <v>22814.3333333333</v>
      </c>
      <c r="O203" s="1" t="n">
        <f aca="false">SUM(B203:M203)</f>
        <v>136886</v>
      </c>
      <c r="Q203" s="1" t="n">
        <f aca="false">SUM(B203:D203)</f>
        <v>0</v>
      </c>
      <c r="R203" s="1" t="n">
        <f aca="false">SUM(E203:G203)</f>
        <v>0</v>
      </c>
      <c r="S203" s="1" t="n">
        <f aca="false">SUM(H203:J203)</f>
        <v>68442.9999999999</v>
      </c>
      <c r="T203" s="1" t="n">
        <f aca="false">SUM(K203:M203)</f>
        <v>68442.9999999999</v>
      </c>
      <c r="V203" s="1" t="n">
        <f aca="false">SUM(Q203:U203)</f>
        <v>136886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-2805</v>
      </c>
      <c r="H205" s="27" t="n">
        <f aca="false">SUM(H200:H204)</f>
        <v>13091.3333333333</v>
      </c>
      <c r="I205" s="27" t="n">
        <f aca="false">SUM(I200:I204)</f>
        <v>69066.3333333333</v>
      </c>
      <c r="J205" s="27" t="n">
        <f aca="false">SUM(J200:J204)</f>
        <v>140321.333333333</v>
      </c>
      <c r="K205" s="27" t="n">
        <f aca="false">SUM(K200:K204)</f>
        <v>140065.333333333</v>
      </c>
      <c r="L205" s="27" t="n">
        <f aca="false">SUM(L200:L204)</f>
        <v>139098.333333333</v>
      </c>
      <c r="M205" s="27" t="n">
        <f aca="false">SUM(M200:M204)</f>
        <v>138066.333333333</v>
      </c>
      <c r="O205" s="27" t="n">
        <f aca="false">SUM(O200:O204)</f>
        <v>636904</v>
      </c>
      <c r="Q205" s="27" t="n">
        <f aca="false">SUM(B205:D205)</f>
        <v>0</v>
      </c>
      <c r="R205" s="27" t="n">
        <f aca="false">SUM(E205:G205)</f>
        <v>-2805</v>
      </c>
      <c r="S205" s="27" t="n">
        <f aca="false">SUM(H205:J205)</f>
        <v>222479</v>
      </c>
      <c r="T205" s="27" t="n">
        <f aca="false">SUM(K205:M205)</f>
        <v>417230</v>
      </c>
      <c r="V205" s="27" t="n">
        <f aca="false">SUM(Q205:U205)</f>
        <v>636904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166397</v>
      </c>
      <c r="C207" s="28" t="n">
        <f aca="false">+C150+C188+C198+C205</f>
        <v>86983.45</v>
      </c>
      <c r="D207" s="28" t="n">
        <f aca="false">+D150+D188+D198+D205</f>
        <v>106744</v>
      </c>
      <c r="E207" s="28" t="n">
        <f aca="false">+E150+E188+E198+E205</f>
        <v>-22199.89</v>
      </c>
      <c r="F207" s="28" t="n">
        <f aca="false">+F150+F188+F198+F205</f>
        <v>-84255</v>
      </c>
      <c r="G207" s="28" t="n">
        <f aca="false">+G150+G188+G198+G205</f>
        <v>-264300.155238095</v>
      </c>
      <c r="H207" s="28" t="n">
        <f aca="false">+H150+H188+H198+H205</f>
        <v>5264.73809523808</v>
      </c>
      <c r="I207" s="28" t="n">
        <f aca="false">+I150+I188+I198+I205</f>
        <v>61240.7380952381</v>
      </c>
      <c r="J207" s="28" t="n">
        <f aca="false">+J150+J188+J198+J205</f>
        <v>132495.738095238</v>
      </c>
      <c r="K207" s="28" t="n">
        <f aca="false">+K150+K188+K198+K205</f>
        <v>132238.738095238</v>
      </c>
      <c r="L207" s="28" t="n">
        <f aca="false">+L150+L188+L198+L205</f>
        <v>131273.738095238</v>
      </c>
      <c r="M207" s="28" t="n">
        <f aca="false">+M150+M188+M198+M205</f>
        <v>130241.738095238</v>
      </c>
      <c r="O207" s="28" t="n">
        <f aca="false">+O150+O188+O198+O205</f>
        <v>582124.833333333</v>
      </c>
      <c r="Q207" s="28" t="n">
        <f aca="false">SUM(B207:D207)</f>
        <v>360124.45</v>
      </c>
      <c r="R207" s="28" t="n">
        <f aca="false">SUM(E207:G207)</f>
        <v>-370755.045238095</v>
      </c>
      <c r="S207" s="28" t="n">
        <f aca="false">SUM(H207:J207)</f>
        <v>199001.214285714</v>
      </c>
      <c r="T207" s="28" t="n">
        <f aca="false">SUM(K207:M207)</f>
        <v>393754.214285714</v>
      </c>
      <c r="V207" s="28" t="n">
        <f aca="false">SUM(Q207:U207)</f>
        <v>582124.833333333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127" activePane="bottomRight" state="frozen"/>
      <selection pane="topLeft" activeCell="A1" activeCellId="0" sqref="A1"/>
      <selection pane="topRight" activeCell="B1" activeCellId="0" sqref="B1"/>
      <selection pane="bottomLeft" activeCell="A127" activeCellId="0" sqref="A127"/>
      <selection pane="bottomRight" activeCell="D80" activeCellId="0" sqref="D80:D13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13" min="2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+'Gl MO'!A1:V1</f>
        <v>GENCO - Gleason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XML/filtered-attachments/xls/00_O_M_analysis___0003.xls'#$Gl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45926.9453079648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89</v>
      </c>
      <c r="C7" s="15" t="s">
        <v>89</v>
      </c>
      <c r="D7" s="15" t="s">
        <v>90</v>
      </c>
      <c r="E7" s="15" t="s">
        <v>90</v>
      </c>
      <c r="F7" s="15" t="s">
        <v>90</v>
      </c>
      <c r="G7" s="15" t="s">
        <v>90</v>
      </c>
      <c r="H7" s="15" t="s">
        <v>90</v>
      </c>
      <c r="I7" s="15" t="s">
        <v>90</v>
      </c>
      <c r="J7" s="15" t="s">
        <v>90</v>
      </c>
      <c r="K7" s="15" t="s">
        <v>90</v>
      </c>
      <c r="L7" s="15" t="s">
        <v>90</v>
      </c>
      <c r="M7" s="15" t="s">
        <v>90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 t="n">
        <f aca="false">SUM('Gl MO'!$B10:B10)</f>
        <v>0</v>
      </c>
      <c r="C10" s="19" t="n">
        <f aca="false">SUM('Gl MO'!$B10:C10)</f>
        <v>92868.55</v>
      </c>
      <c r="D10" s="19" t="n">
        <f aca="false">SUM('Gl MO'!$B10:D10)</f>
        <v>185481.55</v>
      </c>
      <c r="E10" s="19" t="n">
        <f aca="false">SUM('Gl MO'!$B10:E10)</f>
        <v>360538.44</v>
      </c>
      <c r="F10" s="19" t="n">
        <f aca="false">SUM('Gl MO'!$B10:F10)</f>
        <v>560538.44</v>
      </c>
      <c r="G10" s="19" t="n">
        <f aca="false">SUM('Gl MO'!$B10:G10)</f>
        <v>845041</v>
      </c>
      <c r="H10" s="19" t="n">
        <f aca="false">SUM('Gl MO'!$B10:H10)</f>
        <v>845041</v>
      </c>
      <c r="I10" s="19" t="n">
        <f aca="false">SUM('Gl MO'!$B10:I10)</f>
        <v>845041</v>
      </c>
      <c r="J10" s="19" t="n">
        <f aca="false">SUM('Gl MO'!$B10:J10)</f>
        <v>845041</v>
      </c>
      <c r="K10" s="19" t="n">
        <f aca="false">SUM('Gl MO'!$B10:K10)</f>
        <v>845041</v>
      </c>
      <c r="L10" s="19" t="n">
        <f aca="false">SUM('Gl MO'!$B10:L10)</f>
        <v>845041</v>
      </c>
      <c r="M10" s="19" t="n">
        <f aca="false">SUM('Gl MO'!$B10:M10)</f>
        <v>845041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</row>
    <row r="14" customFormat="false" ht="12.75" hidden="false" customHeight="false" outlineLevel="0" collapsed="false">
      <c r="A14" s="21" t="s">
        <v>27</v>
      </c>
      <c r="B14" s="1" t="n">
        <f aca="false">SUM('Gl MO'!$B14:B14)</f>
        <v>0</v>
      </c>
      <c r="C14" s="1" t="n">
        <f aca="false">SUM('Gl MO'!$B14:C14)</f>
        <v>0</v>
      </c>
      <c r="D14" s="1" t="n">
        <f aca="false">SUM('Gl MO'!$B14:D14)</f>
        <v>0</v>
      </c>
      <c r="E14" s="1" t="n">
        <f aca="false">SUM('Gl MO'!$B14:E14)</f>
        <v>0</v>
      </c>
      <c r="F14" s="1" t="n">
        <f aca="false">SUM('Gl MO'!$B14:F14)</f>
        <v>0</v>
      </c>
      <c r="G14" s="1" t="n">
        <f aca="false">SUM('Gl MO'!$B14:G14)</f>
        <v>0</v>
      </c>
      <c r="H14" s="1" t="n">
        <f aca="false">SUM('Gl MO'!$B14:H14)</f>
        <v>0</v>
      </c>
      <c r="I14" s="1" t="n">
        <f aca="false">SUM('Gl MO'!$B14:I14)</f>
        <v>0</v>
      </c>
      <c r="J14" s="1" t="n">
        <f aca="false">SUM('Gl MO'!$B14:J14)</f>
        <v>0</v>
      </c>
      <c r="K14" s="1" t="n">
        <f aca="false">SUM('Gl MO'!$B14:K14)</f>
        <v>0</v>
      </c>
      <c r="L14" s="1" t="n">
        <f aca="false">SUM('Gl MO'!$B14:L14)</f>
        <v>0</v>
      </c>
      <c r="M14" s="1" t="n">
        <f aca="false">SUM('Gl MO'!$B14:M14)</f>
        <v>0</v>
      </c>
    </row>
    <row r="15" customFormat="false" ht="12.75" hidden="false" customHeight="false" outlineLevel="0" collapsed="false">
      <c r="A15" s="21" t="s">
        <v>28</v>
      </c>
      <c r="B15" s="1" t="n">
        <f aca="false">SUM('Gl MO'!$B15:B15)</f>
        <v>0</v>
      </c>
      <c r="C15" s="1" t="n">
        <f aca="false">SUM('Gl MO'!$B15:C15)</f>
        <v>0</v>
      </c>
      <c r="D15" s="1" t="n">
        <f aca="false">SUM('Gl MO'!$B15:D15)</f>
        <v>0</v>
      </c>
      <c r="E15" s="1" t="n">
        <f aca="false">SUM('Gl MO'!$B15:E15)</f>
        <v>0</v>
      </c>
      <c r="F15" s="1" t="n">
        <f aca="false">SUM('Gl MO'!$B15:F15)</f>
        <v>0</v>
      </c>
      <c r="G15" s="1" t="n">
        <f aca="false">SUM('Gl MO'!$B15:G15)</f>
        <v>0</v>
      </c>
      <c r="H15" s="1" t="n">
        <f aca="false">SUM('Gl MO'!$B15:H15)</f>
        <v>0</v>
      </c>
      <c r="I15" s="1" t="n">
        <f aca="false">SUM('Gl MO'!$B15:I15)</f>
        <v>0</v>
      </c>
      <c r="J15" s="1" t="n">
        <f aca="false">SUM('Gl MO'!$B15:J15)</f>
        <v>0</v>
      </c>
      <c r="K15" s="1" t="n">
        <f aca="false">SUM('Gl MO'!$B15:K15)</f>
        <v>0</v>
      </c>
      <c r="L15" s="1" t="n">
        <f aca="false">SUM('Gl MO'!$B15:L15)</f>
        <v>0</v>
      </c>
      <c r="M15" s="1" t="n">
        <f aca="false">SUM('Gl MO'!$B15:M15)</f>
        <v>0</v>
      </c>
    </row>
    <row r="16" customFormat="false" ht="12.75" hidden="false" customHeight="false" outlineLevel="0" collapsed="false">
      <c r="A16" s="21" t="s">
        <v>29</v>
      </c>
      <c r="B16" s="1" t="n">
        <f aca="false">SUM('Gl MO'!$B16:B16)</f>
        <v>0</v>
      </c>
      <c r="C16" s="1" t="n">
        <f aca="false">SUM('Gl MO'!$B16:C16)</f>
        <v>0</v>
      </c>
      <c r="D16" s="1" t="n">
        <f aca="false">SUM('Gl MO'!$B16:D16)</f>
        <v>0</v>
      </c>
      <c r="E16" s="1" t="n">
        <f aca="false">SUM('Gl MO'!$B16:E16)</f>
        <v>0</v>
      </c>
      <c r="F16" s="1" t="n">
        <f aca="false">SUM('Gl MO'!$B16:F16)</f>
        <v>0</v>
      </c>
      <c r="G16" s="1" t="n">
        <f aca="false">SUM('Gl MO'!$B16:G16)</f>
        <v>0</v>
      </c>
      <c r="H16" s="1" t="n">
        <f aca="false">SUM('Gl MO'!$B16:H16)</f>
        <v>0</v>
      </c>
      <c r="I16" s="1" t="n">
        <f aca="false">SUM('Gl MO'!$B16:I16)</f>
        <v>0</v>
      </c>
      <c r="J16" s="1" t="n">
        <f aca="false">SUM('Gl MO'!$B16:J16)</f>
        <v>0</v>
      </c>
      <c r="K16" s="1" t="n">
        <f aca="false">SUM('Gl MO'!$B16:K16)</f>
        <v>0</v>
      </c>
      <c r="L16" s="1" t="n">
        <f aca="false">SUM('Gl MO'!$B16:L16)</f>
        <v>0</v>
      </c>
      <c r="M16" s="1" t="n">
        <f aca="false">SUM('Gl MO'!$B16:M16)</f>
        <v>0</v>
      </c>
    </row>
    <row r="17" customFormat="false" ht="12.75" hidden="false" customHeight="false" outlineLevel="0" collapsed="false">
      <c r="A17" s="21" t="s">
        <v>30</v>
      </c>
      <c r="B17" s="1" t="n">
        <f aca="false">SUM('Gl MO'!$B17:B17)</f>
        <v>0</v>
      </c>
      <c r="C17" s="1" t="n">
        <f aca="false">SUM('Gl MO'!$B17:C17)</f>
        <v>0</v>
      </c>
      <c r="D17" s="1" t="n">
        <f aca="false">SUM('Gl MO'!$B17:D17)</f>
        <v>0</v>
      </c>
      <c r="E17" s="1" t="n">
        <f aca="false">SUM('Gl MO'!$B17:E17)</f>
        <v>0</v>
      </c>
      <c r="F17" s="1" t="n">
        <f aca="false">SUM('Gl MO'!$B17:F17)</f>
        <v>0</v>
      </c>
      <c r="G17" s="1" t="n">
        <f aca="false">SUM('Gl MO'!$B17:G17)</f>
        <v>0</v>
      </c>
      <c r="H17" s="1" t="n">
        <f aca="false">SUM('Gl MO'!$B17:H17)</f>
        <v>0</v>
      </c>
      <c r="I17" s="1" t="n">
        <f aca="false">SUM('Gl MO'!$B17:I17)</f>
        <v>0</v>
      </c>
      <c r="J17" s="1" t="n">
        <f aca="false">SUM('Gl MO'!$B17:J17)</f>
        <v>0</v>
      </c>
      <c r="K17" s="1" t="n">
        <f aca="false">SUM('Gl MO'!$B17:K17)</f>
        <v>0</v>
      </c>
      <c r="L17" s="1" t="n">
        <f aca="false">SUM('Gl MO'!$B17:L17)</f>
        <v>0</v>
      </c>
      <c r="M17" s="1" t="n">
        <f aca="false">SUM('Gl MO'!$B17:M17)</f>
        <v>0</v>
      </c>
    </row>
    <row r="18" customFormat="false" ht="12.75" hidden="false" customHeight="false" outlineLevel="0" collapsed="false">
      <c r="A18" s="21" t="s">
        <v>31</v>
      </c>
      <c r="B18" s="1" t="n">
        <f aca="false">SUM('Gl MO'!$B18:B18)</f>
        <v>0</v>
      </c>
      <c r="C18" s="1" t="n">
        <f aca="false">SUM('Gl MO'!$B18:C18)</f>
        <v>0</v>
      </c>
      <c r="D18" s="1" t="n">
        <f aca="false">SUM('Gl MO'!$B18:D18)</f>
        <v>0</v>
      </c>
      <c r="E18" s="1" t="n">
        <f aca="false">SUM('Gl MO'!$B18:E18)</f>
        <v>0</v>
      </c>
      <c r="F18" s="1" t="n">
        <f aca="false">SUM('Gl MO'!$B18:F18)</f>
        <v>0</v>
      </c>
      <c r="G18" s="1" t="n">
        <f aca="false">SUM('Gl MO'!$B18:G18)</f>
        <v>0</v>
      </c>
      <c r="H18" s="1" t="n">
        <f aca="false">SUM('Gl MO'!$B18:H18)</f>
        <v>0</v>
      </c>
      <c r="I18" s="1" t="n">
        <f aca="false">SUM('Gl MO'!$B18:I18)</f>
        <v>0</v>
      </c>
      <c r="J18" s="1" t="n">
        <f aca="false">SUM('Gl MO'!$B18:J18)</f>
        <v>0</v>
      </c>
      <c r="K18" s="1" t="n">
        <f aca="false">SUM('Gl MO'!$B18:K18)</f>
        <v>0</v>
      </c>
      <c r="L18" s="1" t="n">
        <f aca="false">SUM('Gl MO'!$B18:L18)</f>
        <v>0</v>
      </c>
      <c r="M18" s="1" t="n">
        <f aca="false">SUM('Gl MO'!$B18:M18)</f>
        <v>0</v>
      </c>
    </row>
    <row r="19" customFormat="false" ht="12.75" hidden="false" customHeight="false" outlineLevel="0" collapsed="false">
      <c r="A19" s="21" t="s">
        <v>32</v>
      </c>
      <c r="B19" s="1" t="n">
        <f aca="false">SUM('Gl MO'!$B19:B19)</f>
        <v>0</v>
      </c>
      <c r="C19" s="1" t="n">
        <f aca="false">SUM('Gl MO'!$B19:C19)</f>
        <v>0</v>
      </c>
      <c r="D19" s="1" t="n">
        <f aca="false">SUM('Gl MO'!$B19:D19)</f>
        <v>0</v>
      </c>
      <c r="E19" s="1" t="n">
        <f aca="false">SUM('Gl MO'!$B19:E19)</f>
        <v>0</v>
      </c>
      <c r="F19" s="1" t="n">
        <f aca="false">SUM('Gl MO'!$B19:F19)</f>
        <v>0</v>
      </c>
      <c r="G19" s="1" t="n">
        <f aca="false">SUM('Gl MO'!$B19:G19)</f>
        <v>0</v>
      </c>
      <c r="H19" s="1" t="n">
        <f aca="false">SUM('Gl MO'!$B19:H19)</f>
        <v>0</v>
      </c>
      <c r="I19" s="1" t="n">
        <f aca="false">SUM('Gl MO'!$B19:I19)</f>
        <v>0</v>
      </c>
      <c r="J19" s="1" t="n">
        <f aca="false">SUM('Gl MO'!$B19:J19)</f>
        <v>0</v>
      </c>
      <c r="K19" s="1" t="n">
        <f aca="false">SUM('Gl MO'!$B19:K19)</f>
        <v>0</v>
      </c>
      <c r="L19" s="1" t="n">
        <f aca="false">SUM('Gl MO'!$B19:L19)</f>
        <v>0</v>
      </c>
      <c r="M19" s="1" t="n">
        <f aca="false">SUM('Gl MO'!$B19:M19)</f>
        <v>0</v>
      </c>
    </row>
    <row r="20" customFormat="false" ht="12.75" hidden="false" customHeight="false" outlineLevel="0" collapsed="false">
      <c r="A20" s="21" t="s">
        <v>33</v>
      </c>
      <c r="B20" s="1" t="n">
        <f aca="false">SUM('Gl MO'!$B20:B20)</f>
        <v>0</v>
      </c>
      <c r="C20" s="1" t="n">
        <f aca="false">SUM('Gl MO'!$B20:C20)</f>
        <v>0</v>
      </c>
      <c r="D20" s="1" t="n">
        <f aca="false">SUM('Gl MO'!$B20:D20)</f>
        <v>0</v>
      </c>
      <c r="E20" s="1" t="n">
        <f aca="false">SUM('Gl MO'!$B20:E20)</f>
        <v>0</v>
      </c>
      <c r="F20" s="1" t="n">
        <f aca="false">SUM('Gl MO'!$B20:F20)</f>
        <v>0</v>
      </c>
      <c r="G20" s="1" t="n">
        <f aca="false">SUM('Gl MO'!$B20:G20)</f>
        <v>1972</v>
      </c>
      <c r="H20" s="1" t="n">
        <f aca="false">SUM('Gl MO'!$B20:H20)</f>
        <v>3944</v>
      </c>
      <c r="I20" s="1" t="n">
        <f aca="false">SUM('Gl MO'!$B20:I20)</f>
        <v>5916</v>
      </c>
      <c r="J20" s="1" t="n">
        <f aca="false">SUM('Gl MO'!$B20:J20)</f>
        <v>7889</v>
      </c>
      <c r="K20" s="1" t="n">
        <f aca="false">SUM('Gl MO'!$B20:K20)</f>
        <v>15778</v>
      </c>
      <c r="L20" s="1" t="n">
        <f aca="false">SUM('Gl MO'!$B20:L20)</f>
        <v>17750</v>
      </c>
      <c r="M20" s="1" t="n">
        <f aca="false">SUM('Gl MO'!$B20:M20)</f>
        <v>19723</v>
      </c>
    </row>
    <row r="21" customFormat="false" ht="12.75" hidden="false" customHeight="false" outlineLevel="0" collapsed="false">
      <c r="A21" s="21" t="s">
        <v>34</v>
      </c>
      <c r="B21" s="1" t="n">
        <f aca="false">SUM('Gl MO'!$B21:B21)</f>
        <v>0</v>
      </c>
      <c r="C21" s="1" t="n">
        <f aca="false">SUM('Gl MO'!$B21:C21)</f>
        <v>0</v>
      </c>
      <c r="D21" s="1" t="n">
        <f aca="false">SUM('Gl MO'!$B21:D21)</f>
        <v>0</v>
      </c>
      <c r="E21" s="1" t="n">
        <f aca="false">SUM('Gl MO'!$B21:E21)</f>
        <v>0</v>
      </c>
      <c r="F21" s="1" t="n">
        <f aca="false">SUM('Gl MO'!$B21:F21)</f>
        <v>0</v>
      </c>
      <c r="G21" s="1" t="n">
        <f aca="false">SUM('Gl MO'!$B21:G21)</f>
        <v>0</v>
      </c>
      <c r="H21" s="1" t="n">
        <f aca="false">SUM('Gl MO'!$B21:H21)</f>
        <v>0</v>
      </c>
      <c r="I21" s="1" t="n">
        <f aca="false">SUM('Gl MO'!$B21:I21)</f>
        <v>0</v>
      </c>
      <c r="J21" s="1" t="n">
        <f aca="false">SUM('Gl MO'!$B21:J21)</f>
        <v>0</v>
      </c>
      <c r="K21" s="1" t="n">
        <f aca="false">SUM('Gl MO'!$B21:K21)</f>
        <v>0</v>
      </c>
      <c r="L21" s="1" t="n">
        <f aca="false">SUM('Gl MO'!$B21:L21)</f>
        <v>0</v>
      </c>
      <c r="M21" s="1" t="n">
        <f aca="false">SUM('Gl MO'!$B21:M21)</f>
        <v>0</v>
      </c>
    </row>
    <row r="22" customFormat="false" ht="12.75" hidden="false" customHeight="false" outlineLevel="0" collapsed="false">
      <c r="A22" s="21" t="s">
        <v>35</v>
      </c>
      <c r="B22" s="1" t="n">
        <f aca="false">SUM('Gl MO'!$B22:B22)</f>
        <v>0</v>
      </c>
      <c r="C22" s="1" t="n">
        <f aca="false">SUM('Gl MO'!$B22:C22)</f>
        <v>0</v>
      </c>
      <c r="D22" s="1" t="n">
        <f aca="false">SUM('Gl MO'!$B22:D22)</f>
        <v>0</v>
      </c>
      <c r="E22" s="1" t="n">
        <f aca="false">SUM('Gl MO'!$B22:E22)</f>
        <v>0</v>
      </c>
      <c r="F22" s="1" t="n">
        <f aca="false">SUM('Gl MO'!$B22:F22)</f>
        <v>0</v>
      </c>
      <c r="G22" s="1" t="n">
        <f aca="false">SUM('Gl MO'!$B22:G22)</f>
        <v>0</v>
      </c>
      <c r="H22" s="1" t="n">
        <f aca="false">SUM('Gl MO'!$B22:H22)</f>
        <v>0</v>
      </c>
      <c r="I22" s="1" t="n">
        <f aca="false">SUM('Gl MO'!$B22:I22)</f>
        <v>0</v>
      </c>
      <c r="J22" s="1" t="n">
        <f aca="false">SUM('Gl MO'!$B22:J22)</f>
        <v>0</v>
      </c>
      <c r="K22" s="1" t="n">
        <f aca="false">SUM('Gl MO'!$B22:K22)</f>
        <v>0</v>
      </c>
      <c r="L22" s="1" t="n">
        <f aca="false">SUM('Gl MO'!$B22:L22)</f>
        <v>0</v>
      </c>
      <c r="M22" s="1" t="n">
        <f aca="false">SUM('Gl MO'!$B22:M22)</f>
        <v>0</v>
      </c>
    </row>
    <row r="23" customFormat="false" ht="12.75" hidden="false" customHeight="false" outlineLevel="0" collapsed="false">
      <c r="A23" s="21" t="s">
        <v>36</v>
      </c>
      <c r="B23" s="1" t="n">
        <f aca="false">SUM('Gl MO'!$B23:B23)</f>
        <v>0</v>
      </c>
      <c r="C23" s="1" t="n">
        <f aca="false">SUM('Gl MO'!$B23:C23)</f>
        <v>0</v>
      </c>
      <c r="D23" s="1" t="n">
        <f aca="false">SUM('Gl MO'!$B23:D23)</f>
        <v>0</v>
      </c>
      <c r="E23" s="1" t="n">
        <f aca="false">SUM('Gl MO'!$B23:E23)</f>
        <v>0</v>
      </c>
      <c r="F23" s="1" t="n">
        <f aca="false">SUM('Gl MO'!$B23:F23)</f>
        <v>0</v>
      </c>
      <c r="G23" s="1" t="n">
        <f aca="false">SUM('Gl MO'!$B23:G23)</f>
        <v>7969</v>
      </c>
      <c r="H23" s="1" t="n">
        <f aca="false">SUM('Gl MO'!$B23:H23)</f>
        <v>15939</v>
      </c>
      <c r="I23" s="1" t="n">
        <f aca="false">SUM('Gl MO'!$B23:I23)</f>
        <v>23908</v>
      </c>
      <c r="J23" s="1" t="n">
        <f aca="false">SUM('Gl MO'!$B23:J23)</f>
        <v>31878</v>
      </c>
      <c r="K23" s="1" t="n">
        <f aca="false">SUM('Gl MO'!$B23:K23)</f>
        <v>63756</v>
      </c>
      <c r="L23" s="1" t="n">
        <f aca="false">SUM('Gl MO'!$B23:L23)</f>
        <v>71725</v>
      </c>
      <c r="M23" s="1" t="n">
        <f aca="false">SUM('Gl MO'!$B23:M23)</f>
        <v>79695</v>
      </c>
    </row>
    <row r="24" customFormat="false" ht="12.75" hidden="false" customHeight="false" outlineLevel="0" collapsed="false">
      <c r="A24" s="21" t="s">
        <v>37</v>
      </c>
      <c r="B24" s="1" t="n">
        <f aca="false">SUM('Gl MO'!$B24:B24)</f>
        <v>0</v>
      </c>
      <c r="C24" s="1" t="n">
        <f aca="false">SUM('Gl MO'!$B24:C24)</f>
        <v>0</v>
      </c>
      <c r="D24" s="1" t="n">
        <f aca="false">SUM('Gl MO'!$B24:D24)</f>
        <v>0</v>
      </c>
      <c r="E24" s="1" t="n">
        <f aca="false">SUM('Gl MO'!$B24:E24)</f>
        <v>0</v>
      </c>
      <c r="F24" s="1" t="n">
        <f aca="false">SUM('Gl MO'!$B24:F24)</f>
        <v>0</v>
      </c>
      <c r="G24" s="1" t="n">
        <f aca="false">SUM('Gl MO'!$B24:G24)</f>
        <v>0</v>
      </c>
      <c r="H24" s="1" t="n">
        <f aca="false">SUM('Gl MO'!$B24:H24)</f>
        <v>0</v>
      </c>
      <c r="I24" s="1" t="n">
        <f aca="false">SUM('Gl MO'!$B24:I24)</f>
        <v>0</v>
      </c>
      <c r="J24" s="1" t="n">
        <f aca="false">SUM('Gl MO'!$B24:J24)</f>
        <v>0</v>
      </c>
      <c r="K24" s="1" t="n">
        <f aca="false">SUM('Gl MO'!$B24:K24)</f>
        <v>0</v>
      </c>
      <c r="L24" s="1" t="n">
        <f aca="false">SUM('Gl MO'!$B24:L24)</f>
        <v>0</v>
      </c>
      <c r="M24" s="1" t="n">
        <f aca="false">SUM('Gl MO'!$B24:M24)</f>
        <v>0</v>
      </c>
    </row>
    <row r="25" customFormat="false" ht="12.75" hidden="false" customHeight="false" outlineLevel="0" collapsed="false">
      <c r="A25" s="21" t="s">
        <v>38</v>
      </c>
      <c r="B25" s="1" t="n">
        <f aca="false">SUM('Gl MO'!$B25:B25)</f>
        <v>0</v>
      </c>
      <c r="C25" s="1" t="n">
        <f aca="false">SUM('Gl MO'!$B25:C25)</f>
        <v>0</v>
      </c>
      <c r="D25" s="1" t="n">
        <f aca="false">SUM('Gl MO'!$B25:D25)</f>
        <v>0</v>
      </c>
      <c r="E25" s="1" t="n">
        <f aca="false">SUM('Gl MO'!$B25:E25)</f>
        <v>0</v>
      </c>
      <c r="F25" s="1" t="n">
        <f aca="false">SUM('Gl MO'!$B25:F25)</f>
        <v>0</v>
      </c>
      <c r="G25" s="1" t="n">
        <f aca="false">SUM('Gl MO'!$B25:G25)</f>
        <v>0</v>
      </c>
      <c r="H25" s="1" t="n">
        <f aca="false">SUM('Gl MO'!$B25:H25)</f>
        <v>0</v>
      </c>
      <c r="I25" s="1" t="n">
        <f aca="false">SUM('Gl MO'!$B25:I25)</f>
        <v>0</v>
      </c>
      <c r="J25" s="1" t="n">
        <f aca="false">SUM('Gl MO'!$B25:J25)</f>
        <v>0</v>
      </c>
      <c r="K25" s="1" t="n">
        <f aca="false">SUM('Gl MO'!$B25:K25)</f>
        <v>0</v>
      </c>
      <c r="L25" s="1" t="n">
        <f aca="false">SUM('Gl MO'!$B25:L25)</f>
        <v>0</v>
      </c>
      <c r="M25" s="1" t="n">
        <f aca="false">SUM('Gl MO'!$B25:M25)</f>
        <v>0</v>
      </c>
    </row>
    <row r="26" customFormat="false" ht="12.75" hidden="false" customHeight="false" outlineLevel="0" collapsed="false">
      <c r="A26" s="21" t="s">
        <v>39</v>
      </c>
      <c r="B26" s="1" t="n">
        <f aca="false">SUM('Gl MO'!$B26:B26)</f>
        <v>0</v>
      </c>
      <c r="C26" s="1" t="n">
        <f aca="false">SUM('Gl MO'!$B26:C26)</f>
        <v>0</v>
      </c>
      <c r="D26" s="1" t="n">
        <f aca="false">SUM('Gl MO'!$B26:D26)</f>
        <v>0</v>
      </c>
      <c r="E26" s="1" t="n">
        <f aca="false">SUM('Gl MO'!$B26:E26)</f>
        <v>0</v>
      </c>
      <c r="F26" s="1" t="n">
        <f aca="false">SUM('Gl MO'!$B26:F26)</f>
        <v>0</v>
      </c>
      <c r="G26" s="1" t="n">
        <f aca="false">SUM('Gl MO'!$B26:G26)</f>
        <v>0</v>
      </c>
      <c r="H26" s="1" t="n">
        <f aca="false">SUM('Gl MO'!$B26:H26)</f>
        <v>0</v>
      </c>
      <c r="I26" s="1" t="n">
        <f aca="false">SUM('Gl MO'!$B26:I26)</f>
        <v>0</v>
      </c>
      <c r="J26" s="1" t="n">
        <f aca="false">SUM('Gl MO'!$B26:J26)</f>
        <v>0</v>
      </c>
      <c r="K26" s="1" t="n">
        <f aca="false">SUM('Gl MO'!$B26:K26)</f>
        <v>0</v>
      </c>
      <c r="L26" s="1" t="n">
        <f aca="false">SUM('Gl MO'!$B26:L26)</f>
        <v>0</v>
      </c>
      <c r="M26" s="1" t="n">
        <f aca="false">SUM('Gl MO'!$B26:M26)</f>
        <v>0</v>
      </c>
    </row>
    <row r="27" customFormat="false" ht="12.75" hidden="false" customHeight="false" outlineLevel="0" collapsed="false">
      <c r="A27" s="21" t="s">
        <v>40</v>
      </c>
      <c r="B27" s="1" t="n">
        <f aca="false">SUM('Gl MO'!$B27:B27)</f>
        <v>0</v>
      </c>
      <c r="C27" s="1" t="n">
        <f aca="false">SUM('Gl MO'!$B27:C27)</f>
        <v>0</v>
      </c>
      <c r="D27" s="1" t="n">
        <f aca="false">SUM('Gl MO'!$B27:D27)</f>
        <v>0</v>
      </c>
      <c r="E27" s="1" t="n">
        <f aca="false">SUM('Gl MO'!$B27:E27)</f>
        <v>0</v>
      </c>
      <c r="F27" s="1" t="n">
        <f aca="false">SUM('Gl MO'!$B27:F27)</f>
        <v>0</v>
      </c>
      <c r="G27" s="1" t="n">
        <f aca="false">SUM('Gl MO'!$B27:G27)</f>
        <v>225</v>
      </c>
      <c r="H27" s="1" t="n">
        <f aca="false">SUM('Gl MO'!$B27:H27)</f>
        <v>449</v>
      </c>
      <c r="I27" s="1" t="n">
        <f aca="false">SUM('Gl MO'!$B27:I27)</f>
        <v>674</v>
      </c>
      <c r="J27" s="1" t="n">
        <f aca="false">SUM('Gl MO'!$B27:J27)</f>
        <v>899</v>
      </c>
      <c r="K27" s="1" t="n">
        <f aca="false">SUM('Gl MO'!$B27:K27)</f>
        <v>1797</v>
      </c>
      <c r="L27" s="1" t="n">
        <f aca="false">SUM('Gl MO'!$B27:L27)</f>
        <v>2022</v>
      </c>
      <c r="M27" s="1" t="n">
        <f aca="false">SUM('Gl MO'!$B27:M27)</f>
        <v>2246</v>
      </c>
    </row>
    <row r="28" customFormat="false" ht="12.75" hidden="false" customHeight="false" outlineLevel="0" collapsed="false">
      <c r="A28" s="21" t="s">
        <v>41</v>
      </c>
      <c r="B28" s="1" t="n">
        <f aca="false">SUM('Gl MO'!$B28:B28)</f>
        <v>0</v>
      </c>
      <c r="C28" s="1" t="n">
        <f aca="false">SUM('Gl MO'!$B28:C28)</f>
        <v>0</v>
      </c>
      <c r="D28" s="1" t="n">
        <f aca="false">SUM('Gl MO'!$B28:D28)</f>
        <v>0</v>
      </c>
      <c r="E28" s="1" t="n">
        <f aca="false">SUM('Gl MO'!$B28:E28)</f>
        <v>0</v>
      </c>
      <c r="F28" s="1" t="n">
        <f aca="false">SUM('Gl MO'!$B28:F28)</f>
        <v>0</v>
      </c>
      <c r="G28" s="1" t="n">
        <f aca="false">SUM('Gl MO'!$B28:G28)</f>
        <v>1193</v>
      </c>
      <c r="H28" s="1" t="n">
        <f aca="false">SUM('Gl MO'!$B28:H28)</f>
        <v>2386</v>
      </c>
      <c r="I28" s="1" t="n">
        <f aca="false">SUM('Gl MO'!$B28:I28)</f>
        <v>3579</v>
      </c>
      <c r="J28" s="1" t="n">
        <f aca="false">SUM('Gl MO'!$B28:J28)</f>
        <v>4772</v>
      </c>
      <c r="K28" s="1" t="n">
        <f aca="false">SUM('Gl MO'!$B28:K28)</f>
        <v>9543</v>
      </c>
      <c r="L28" s="1" t="n">
        <f aca="false">SUM('Gl MO'!$B28:L28)</f>
        <v>10736</v>
      </c>
      <c r="M28" s="1" t="n">
        <f aca="false">SUM('Gl MO'!$B28:M28)</f>
        <v>11929</v>
      </c>
    </row>
    <row r="29" customFormat="false" ht="12.75" hidden="false" customHeight="false" outlineLevel="0" collapsed="false">
      <c r="A29" s="21" t="s">
        <v>42</v>
      </c>
      <c r="B29" s="1" t="n">
        <f aca="false">SUM('Gl MO'!$B29:B29)</f>
        <v>0</v>
      </c>
      <c r="C29" s="1" t="n">
        <f aca="false">SUM('Gl MO'!$B29:C29)</f>
        <v>0</v>
      </c>
      <c r="D29" s="1" t="n">
        <f aca="false">SUM('Gl MO'!$B29:D29)</f>
        <v>0</v>
      </c>
      <c r="E29" s="1" t="n">
        <f aca="false">SUM('Gl MO'!$B29:E29)</f>
        <v>0</v>
      </c>
      <c r="F29" s="1" t="n">
        <f aca="false">SUM('Gl MO'!$B29:F29)</f>
        <v>0</v>
      </c>
      <c r="G29" s="1" t="n">
        <f aca="false">SUM('Gl MO'!$B29:G29)</f>
        <v>0</v>
      </c>
      <c r="H29" s="1" t="n">
        <f aca="false">SUM('Gl MO'!$B29:H29)</f>
        <v>0</v>
      </c>
      <c r="I29" s="1" t="n">
        <f aca="false">SUM('Gl MO'!$B29:I29)</f>
        <v>0</v>
      </c>
      <c r="J29" s="1" t="n">
        <f aca="false">SUM('Gl MO'!$B29:J29)</f>
        <v>0</v>
      </c>
      <c r="K29" s="1" t="n">
        <f aca="false">SUM('Gl MO'!$B29:K29)</f>
        <v>0</v>
      </c>
      <c r="L29" s="1" t="n">
        <f aca="false">SUM('Gl MO'!$B29:L29)</f>
        <v>0</v>
      </c>
      <c r="M29" s="1" t="n">
        <f aca="false">SUM('Gl MO'!$B29:M29)</f>
        <v>0</v>
      </c>
    </row>
    <row r="30" customFormat="false" ht="12.75" hidden="false" customHeight="false" outlineLevel="0" collapsed="false">
      <c r="A30" s="21" t="s">
        <v>43</v>
      </c>
      <c r="B30" s="1" t="n">
        <f aca="false">SUM('Gl MO'!$B30:B30)</f>
        <v>0</v>
      </c>
      <c r="C30" s="1" t="n">
        <f aca="false">SUM('Gl MO'!$B30:C30)</f>
        <v>0</v>
      </c>
      <c r="D30" s="1" t="n">
        <f aca="false">SUM('Gl MO'!$B30:D30)</f>
        <v>0</v>
      </c>
      <c r="E30" s="1" t="n">
        <f aca="false">SUM('Gl MO'!$B30:E30)</f>
        <v>0</v>
      </c>
      <c r="F30" s="1" t="n">
        <f aca="false">SUM('Gl MO'!$B30:F30)</f>
        <v>0</v>
      </c>
      <c r="G30" s="1" t="n">
        <f aca="false">SUM('Gl MO'!$B30:G30)</f>
        <v>466</v>
      </c>
      <c r="H30" s="1" t="n">
        <f aca="false">SUM('Gl MO'!$B30:H30)</f>
        <v>933</v>
      </c>
      <c r="I30" s="1" t="n">
        <f aca="false">SUM('Gl MO'!$B30:I30)</f>
        <v>1400</v>
      </c>
      <c r="J30" s="1" t="n">
        <f aca="false">SUM('Gl MO'!$B30:J30)</f>
        <v>1866</v>
      </c>
      <c r="K30" s="1" t="n">
        <f aca="false">SUM('Gl MO'!$B30:K30)</f>
        <v>3733</v>
      </c>
      <c r="L30" s="1" t="n">
        <f aca="false">SUM('Gl MO'!$B30:L30)</f>
        <v>4200</v>
      </c>
      <c r="M30" s="1" t="n">
        <f aca="false">SUM('Gl MO'!$B30:M30)</f>
        <v>4667</v>
      </c>
    </row>
    <row r="31" customFormat="false" ht="12.75" hidden="false" customHeight="false" outlineLevel="0" collapsed="false">
      <c r="A31" s="21" t="s">
        <v>44</v>
      </c>
      <c r="B31" s="1" t="n">
        <f aca="false">SUM('Gl MO'!$B31:B31)</f>
        <v>0</v>
      </c>
      <c r="C31" s="1" t="n">
        <f aca="false">SUM('Gl MO'!$B31:C31)</f>
        <v>0</v>
      </c>
      <c r="D31" s="1" t="n">
        <f aca="false">SUM('Gl MO'!$B31:D31)</f>
        <v>0</v>
      </c>
      <c r="E31" s="1" t="n">
        <f aca="false">SUM('Gl MO'!$B31:E31)</f>
        <v>0</v>
      </c>
      <c r="F31" s="1" t="n">
        <f aca="false">SUM('Gl MO'!$B31:F31)</f>
        <v>0</v>
      </c>
      <c r="G31" s="1" t="n">
        <f aca="false">SUM('Gl MO'!$B31:G31)</f>
        <v>1380</v>
      </c>
      <c r="H31" s="1" t="n">
        <f aca="false">SUM('Gl MO'!$B31:H31)</f>
        <v>2759</v>
      </c>
      <c r="I31" s="1" t="n">
        <f aca="false">SUM('Gl MO'!$B31:I31)</f>
        <v>4138</v>
      </c>
      <c r="J31" s="1" t="n">
        <f aca="false">SUM('Gl MO'!$B31:J31)</f>
        <v>5517</v>
      </c>
      <c r="K31" s="1" t="n">
        <f aca="false">SUM('Gl MO'!$B31:K31)</f>
        <v>6896</v>
      </c>
      <c r="L31" s="1" t="n">
        <f aca="false">SUM('Gl MO'!$B31:L31)</f>
        <v>8275</v>
      </c>
      <c r="M31" s="1" t="n">
        <f aca="false">SUM('Gl MO'!$B31:M31)</f>
        <v>9654</v>
      </c>
    </row>
    <row r="32" customFormat="false" ht="12.75" hidden="false" customHeight="false" outlineLevel="0" collapsed="false">
      <c r="A32" s="21" t="s">
        <v>45</v>
      </c>
      <c r="B32" s="1" t="n">
        <f aca="false">SUM('Gl MO'!$B32:B32)</f>
        <v>0</v>
      </c>
      <c r="C32" s="1" t="n">
        <f aca="false">SUM('Gl MO'!$B32:C32)</f>
        <v>0</v>
      </c>
      <c r="D32" s="1" t="n">
        <f aca="false">SUM('Gl MO'!$B32:D32)</f>
        <v>0</v>
      </c>
      <c r="E32" s="1" t="n">
        <f aca="false">SUM('Gl MO'!$B32:E32)</f>
        <v>0</v>
      </c>
      <c r="F32" s="1" t="n">
        <f aca="false">SUM('Gl MO'!$B32:F32)</f>
        <v>0</v>
      </c>
      <c r="G32" s="1" t="n">
        <f aca="false">SUM('Gl MO'!$B32:G32)</f>
        <v>16877</v>
      </c>
      <c r="H32" s="1" t="n">
        <f aca="false">SUM('Gl MO'!$B32:H32)</f>
        <v>33754</v>
      </c>
      <c r="I32" s="1" t="n">
        <f aca="false">SUM('Gl MO'!$B32:I32)</f>
        <v>50631</v>
      </c>
      <c r="J32" s="1" t="n">
        <f aca="false">SUM('Gl MO'!$B32:J32)</f>
        <v>67508</v>
      </c>
      <c r="K32" s="1" t="n">
        <f aca="false">SUM('Gl MO'!$B32:K32)</f>
        <v>84385</v>
      </c>
      <c r="L32" s="1" t="n">
        <f aca="false">SUM('Gl MO'!$B32:L32)</f>
        <v>101262</v>
      </c>
      <c r="M32" s="1" t="n">
        <f aca="false">SUM('Gl MO'!$B32:M32)</f>
        <v>118140</v>
      </c>
    </row>
    <row r="33" customFormat="false" ht="12.75" hidden="false" customHeight="false" outlineLevel="0" collapsed="false">
      <c r="A33" s="21" t="s">
        <v>46</v>
      </c>
      <c r="B33" s="1" t="n">
        <f aca="false">SUM('Gl MO'!$B33:B33)</f>
        <v>0</v>
      </c>
      <c r="C33" s="1" t="n">
        <f aca="false">SUM('Gl MO'!$B33:C33)</f>
        <v>0</v>
      </c>
      <c r="D33" s="1" t="n">
        <f aca="false">SUM('Gl MO'!$B33:D33)</f>
        <v>0</v>
      </c>
      <c r="E33" s="1" t="n">
        <f aca="false">SUM('Gl MO'!$B33:E33)</f>
        <v>0</v>
      </c>
      <c r="F33" s="1" t="n">
        <f aca="false">SUM('Gl MO'!$B33:F33)</f>
        <v>0</v>
      </c>
      <c r="G33" s="1" t="n">
        <f aca="false">SUM('Gl MO'!$B33:G33)</f>
        <v>63436</v>
      </c>
      <c r="H33" s="1" t="n">
        <f aca="false">SUM('Gl MO'!$B33:H33)</f>
        <v>126871</v>
      </c>
      <c r="I33" s="1" t="n">
        <f aca="false">SUM('Gl MO'!$B33:I33)</f>
        <v>190307</v>
      </c>
      <c r="J33" s="1" t="n">
        <f aca="false">SUM('Gl MO'!$B33:J33)</f>
        <v>253742</v>
      </c>
      <c r="K33" s="1" t="n">
        <f aca="false">SUM('Gl MO'!$B33:K33)</f>
        <v>317177</v>
      </c>
      <c r="L33" s="1" t="n">
        <f aca="false">SUM('Gl MO'!$B33:L33)</f>
        <v>380612</v>
      </c>
      <c r="M33" s="1" t="n">
        <f aca="false">SUM('Gl MO'!$B33:M33)</f>
        <v>444047</v>
      </c>
    </row>
    <row r="34" customFormat="false" ht="12.75" hidden="false" customHeight="false" outlineLevel="0" collapsed="false">
      <c r="A34" s="21" t="s">
        <v>47</v>
      </c>
      <c r="B34" s="1" t="n">
        <f aca="false">SUM('Gl MO'!$B34:B34)</f>
        <v>0</v>
      </c>
      <c r="C34" s="1" t="n">
        <f aca="false">SUM('Gl MO'!$B34:C34)</f>
        <v>0</v>
      </c>
      <c r="D34" s="1" t="n">
        <f aca="false">SUM('Gl MO'!$B34:D34)</f>
        <v>0</v>
      </c>
      <c r="E34" s="1" t="n">
        <f aca="false">SUM('Gl MO'!$B34:E34)</f>
        <v>0</v>
      </c>
      <c r="F34" s="1" t="n">
        <f aca="false">SUM('Gl MO'!$B34:F34)</f>
        <v>0</v>
      </c>
      <c r="G34" s="1" t="n">
        <f aca="false">SUM('Gl MO'!$B34:G34)</f>
        <v>1571</v>
      </c>
      <c r="H34" s="1" t="n">
        <f aca="false">SUM('Gl MO'!$B34:H34)</f>
        <v>3143</v>
      </c>
      <c r="I34" s="1" t="n">
        <f aca="false">SUM('Gl MO'!$B34:I34)</f>
        <v>4714</v>
      </c>
      <c r="J34" s="1" t="n">
        <f aca="false">SUM('Gl MO'!$B34:J34)</f>
        <v>6285</v>
      </c>
      <c r="K34" s="1" t="n">
        <f aca="false">SUM('Gl MO'!$B34:K34)</f>
        <v>7857</v>
      </c>
      <c r="L34" s="1" t="n">
        <f aca="false">SUM('Gl MO'!$B34:L34)</f>
        <v>9429</v>
      </c>
      <c r="M34" s="1" t="n">
        <f aca="false">SUM('Gl MO'!$B34:M34)</f>
        <v>11000</v>
      </c>
    </row>
    <row r="35" customFormat="false" ht="12.75" hidden="false" customHeight="false" outlineLevel="0" collapsed="false">
      <c r="A35" s="21" t="s">
        <v>48</v>
      </c>
      <c r="B35" s="1" t="n">
        <f aca="false">SUM('Gl MO'!$B35:B35)</f>
        <v>0</v>
      </c>
      <c r="C35" s="1" t="n">
        <f aca="false">SUM('Gl MO'!$B35:C35)</f>
        <v>0</v>
      </c>
      <c r="D35" s="1" t="n">
        <f aca="false">SUM('Gl MO'!$B35:D35)</f>
        <v>0</v>
      </c>
      <c r="E35" s="1" t="n">
        <f aca="false">SUM('Gl MO'!$B35:E35)</f>
        <v>0</v>
      </c>
      <c r="F35" s="1" t="n">
        <f aca="false">SUM('Gl MO'!$B35:F35)</f>
        <v>0</v>
      </c>
      <c r="G35" s="1" t="n">
        <f aca="false">SUM('Gl MO'!$B35:G35)</f>
        <v>13247</v>
      </c>
      <c r="H35" s="1" t="n">
        <f aca="false">SUM('Gl MO'!$B35:H35)</f>
        <v>26494</v>
      </c>
      <c r="I35" s="1" t="n">
        <f aca="false">SUM('Gl MO'!$B35:I35)</f>
        <v>39741</v>
      </c>
      <c r="J35" s="1" t="n">
        <f aca="false">SUM('Gl MO'!$B35:J35)</f>
        <v>52988</v>
      </c>
      <c r="K35" s="1" t="n">
        <f aca="false">SUM('Gl MO'!$B35:K35)</f>
        <v>66235</v>
      </c>
      <c r="L35" s="1" t="n">
        <f aca="false">SUM('Gl MO'!$B35:L35)</f>
        <v>79482</v>
      </c>
      <c r="M35" s="1" t="n">
        <f aca="false">SUM('Gl MO'!$B35:M35)</f>
        <v>92729</v>
      </c>
    </row>
    <row r="36" customFormat="false" ht="12.75" hidden="false" customHeight="false" outlineLevel="0" collapsed="false">
      <c r="A36" s="21" t="s">
        <v>49</v>
      </c>
      <c r="B36" s="1" t="n">
        <f aca="false">SUM('Gl MO'!$B36:B36)</f>
        <v>0</v>
      </c>
      <c r="C36" s="1" t="n">
        <f aca="false">SUM('Gl MO'!$B36:C36)</f>
        <v>0</v>
      </c>
      <c r="D36" s="1" t="n">
        <f aca="false">SUM('Gl MO'!$B36:D36)</f>
        <v>0</v>
      </c>
      <c r="E36" s="1" t="n">
        <f aca="false">SUM('Gl MO'!$B36:E36)</f>
        <v>0</v>
      </c>
      <c r="F36" s="1" t="n">
        <f aca="false">SUM('Gl MO'!$B36:F36)</f>
        <v>0</v>
      </c>
      <c r="G36" s="1" t="n">
        <f aca="false">SUM('Gl MO'!$B36:G36)</f>
        <v>0</v>
      </c>
      <c r="H36" s="1" t="n">
        <f aca="false">SUM('Gl MO'!$B36:H36)</f>
        <v>0</v>
      </c>
      <c r="I36" s="1" t="n">
        <f aca="false">SUM('Gl MO'!$B36:I36)</f>
        <v>0</v>
      </c>
      <c r="J36" s="1" t="n">
        <f aca="false">SUM('Gl MO'!$B36:J36)</f>
        <v>0</v>
      </c>
      <c r="K36" s="1" t="n">
        <f aca="false">SUM('Gl MO'!$B36:K36)</f>
        <v>0</v>
      </c>
      <c r="L36" s="1" t="n">
        <f aca="false">SUM('Gl MO'!$B36:L36)</f>
        <v>0</v>
      </c>
      <c r="M36" s="1" t="n">
        <f aca="false">SUM('Gl MO'!$B36:M36)</f>
        <v>0</v>
      </c>
    </row>
    <row r="37" customFormat="false" ht="12.75" hidden="false" customHeight="false" outlineLevel="0" collapsed="false">
      <c r="A37" s="21" t="s">
        <v>50</v>
      </c>
      <c r="B37" s="1" t="n">
        <f aca="false">SUM('Gl MO'!$B37:B37)</f>
        <v>0</v>
      </c>
      <c r="C37" s="1" t="n">
        <f aca="false">SUM('Gl MO'!$B37:C37)</f>
        <v>0</v>
      </c>
      <c r="D37" s="1" t="n">
        <f aca="false">SUM('Gl MO'!$B37:D37)</f>
        <v>0</v>
      </c>
      <c r="E37" s="1" t="n">
        <f aca="false">SUM('Gl MO'!$B37:E37)</f>
        <v>0</v>
      </c>
      <c r="F37" s="1" t="n">
        <f aca="false">SUM('Gl MO'!$B37:F37)</f>
        <v>0</v>
      </c>
      <c r="G37" s="1" t="n">
        <f aca="false">SUM('Gl MO'!$B37:G37)</f>
        <v>44</v>
      </c>
      <c r="H37" s="1" t="n">
        <f aca="false">SUM('Gl MO'!$B37:H37)</f>
        <v>88</v>
      </c>
      <c r="I37" s="1" t="n">
        <f aca="false">SUM('Gl MO'!$B37:I37)</f>
        <v>132</v>
      </c>
      <c r="J37" s="1" t="n">
        <f aca="false">SUM('Gl MO'!$B37:J37)</f>
        <v>176</v>
      </c>
      <c r="K37" s="1" t="n">
        <f aca="false">SUM('Gl MO'!$B37:K37)</f>
        <v>350</v>
      </c>
      <c r="L37" s="1" t="n">
        <f aca="false">SUM('Gl MO'!$B37:L37)</f>
        <v>394</v>
      </c>
      <c r="M37" s="1" t="n">
        <f aca="false">SUM('Gl MO'!$B37:M37)</f>
        <v>438</v>
      </c>
    </row>
    <row r="38" customFormat="false" ht="12.75" hidden="false" customHeight="false" outlineLevel="0" collapsed="false">
      <c r="A38" s="21" t="s">
        <v>51</v>
      </c>
      <c r="B38" s="1" t="n">
        <f aca="false">SUM('Gl MO'!$B38:B38)</f>
        <v>0</v>
      </c>
      <c r="C38" s="1" t="n">
        <f aca="false">SUM('Gl MO'!$B38:C38)</f>
        <v>0</v>
      </c>
      <c r="D38" s="1" t="n">
        <f aca="false">SUM('Gl MO'!$B38:D38)</f>
        <v>0</v>
      </c>
      <c r="E38" s="1" t="n">
        <f aca="false">SUM('Gl MO'!$B38:E38)</f>
        <v>0</v>
      </c>
      <c r="F38" s="1" t="n">
        <f aca="false">SUM('Gl MO'!$B38:F38)</f>
        <v>0</v>
      </c>
      <c r="G38" s="1" t="n">
        <f aca="false">SUM('Gl MO'!$B38:G38)</f>
        <v>13912</v>
      </c>
      <c r="H38" s="1" t="n">
        <f aca="false">SUM('Gl MO'!$B38:H38)</f>
        <v>27825</v>
      </c>
      <c r="I38" s="1" t="n">
        <f aca="false">SUM('Gl MO'!$B38:I38)</f>
        <v>41738</v>
      </c>
      <c r="J38" s="1" t="n">
        <f aca="false">SUM('Gl MO'!$B38:J38)</f>
        <v>55650</v>
      </c>
      <c r="K38" s="1" t="n">
        <f aca="false">SUM('Gl MO'!$B38:K38)</f>
        <v>111300</v>
      </c>
      <c r="L38" s="1" t="n">
        <f aca="false">SUM('Gl MO'!$B38:L38)</f>
        <v>125213</v>
      </c>
      <c r="M38" s="1" t="n">
        <f aca="false">SUM('Gl MO'!$B38:M38)</f>
        <v>139125</v>
      </c>
    </row>
    <row r="39" customFormat="false" ht="12.75" hidden="false" customHeight="false" outlineLevel="0" collapsed="false">
      <c r="A39" s="21" t="s">
        <v>52</v>
      </c>
      <c r="B39" s="1" t="n">
        <f aca="false">SUM('Gl MO'!$B39:B39)</f>
        <v>0</v>
      </c>
      <c r="C39" s="1" t="n">
        <f aca="false">SUM('Gl MO'!$B39:C39)</f>
        <v>0</v>
      </c>
      <c r="D39" s="1" t="n">
        <f aca="false">SUM('Gl MO'!$B39:D39)</f>
        <v>0</v>
      </c>
      <c r="E39" s="1" t="n">
        <f aca="false">SUM('Gl MO'!$B39:E39)</f>
        <v>0</v>
      </c>
      <c r="F39" s="1" t="n">
        <f aca="false">SUM('Gl MO'!$B39:F39)</f>
        <v>0</v>
      </c>
      <c r="G39" s="1" t="n">
        <f aca="false">SUM('Gl MO'!$B39:G39)</f>
        <v>0</v>
      </c>
      <c r="H39" s="1" t="n">
        <f aca="false">SUM('Gl MO'!$B39:H39)</f>
        <v>0</v>
      </c>
      <c r="I39" s="1" t="n">
        <f aca="false">SUM('Gl MO'!$B39:I39)</f>
        <v>0</v>
      </c>
      <c r="J39" s="1" t="n">
        <f aca="false">SUM('Gl MO'!$B39:J39)</f>
        <v>0</v>
      </c>
      <c r="K39" s="1" t="n">
        <f aca="false">SUM('Gl MO'!$B39:K39)</f>
        <v>0</v>
      </c>
      <c r="L39" s="1" t="n">
        <f aca="false">SUM('Gl MO'!$B39:L39)</f>
        <v>0</v>
      </c>
      <c r="M39" s="1" t="n">
        <f aca="false">SUM('Gl MO'!$B39:M39)</f>
        <v>0</v>
      </c>
    </row>
    <row r="40" customFormat="false" ht="12.75" hidden="false" customHeight="false" outlineLevel="0" collapsed="false">
      <c r="A40" s="21" t="s">
        <v>53</v>
      </c>
      <c r="B40" s="1" t="n">
        <f aca="false">SUM('Gl MO'!$B40:B40)</f>
        <v>0</v>
      </c>
      <c r="C40" s="1" t="n">
        <f aca="false">SUM('Gl MO'!$B40:C40)</f>
        <v>0</v>
      </c>
      <c r="D40" s="1" t="n">
        <f aca="false">SUM('Gl MO'!$B40:D40)</f>
        <v>0</v>
      </c>
      <c r="E40" s="1" t="n">
        <f aca="false">SUM('Gl MO'!$B40:E40)</f>
        <v>0</v>
      </c>
      <c r="F40" s="1" t="n">
        <f aca="false">SUM('Gl MO'!$B40:F40)</f>
        <v>0</v>
      </c>
      <c r="G40" s="1" t="n">
        <f aca="false">SUM('Gl MO'!$B40:G40)</f>
        <v>1459</v>
      </c>
      <c r="H40" s="1" t="n">
        <f aca="false">SUM('Gl MO'!$B40:H40)</f>
        <v>2917</v>
      </c>
      <c r="I40" s="1" t="n">
        <f aca="false">SUM('Gl MO'!$B40:I40)</f>
        <v>4375</v>
      </c>
      <c r="J40" s="1" t="n">
        <f aca="false">SUM('Gl MO'!$B40:J40)</f>
        <v>5834</v>
      </c>
      <c r="K40" s="1" t="n">
        <f aca="false">SUM('Gl MO'!$B40:K40)</f>
        <v>7292</v>
      </c>
      <c r="L40" s="1" t="n">
        <f aca="false">SUM('Gl MO'!$B40:L40)</f>
        <v>8750</v>
      </c>
      <c r="M40" s="1" t="n">
        <f aca="false">SUM('Gl MO'!$B40:M40)</f>
        <v>10208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54</v>
      </c>
      <c r="B42" s="23" t="n">
        <f aca="false">SUM('Gl MO'!$B42:B42)</f>
        <v>0</v>
      </c>
      <c r="C42" s="23" t="n">
        <f aca="false">SUM('Gl MO'!$B42:C42)</f>
        <v>0</v>
      </c>
      <c r="D42" s="23" t="n">
        <f aca="false">SUM('Gl MO'!$B42:D42)</f>
        <v>0</v>
      </c>
      <c r="E42" s="23" t="n">
        <f aca="false">SUM('Gl MO'!$B42:E42)</f>
        <v>0</v>
      </c>
      <c r="F42" s="23" t="n">
        <f aca="false">SUM('Gl MO'!$B42:F42)</f>
        <v>0</v>
      </c>
      <c r="G42" s="23" t="n">
        <f aca="false">SUM('Gl MO'!$B42:G42)</f>
        <v>123751</v>
      </c>
      <c r="H42" s="23" t="n">
        <f aca="false">SUM('Gl MO'!$B42:H42)</f>
        <v>247502</v>
      </c>
      <c r="I42" s="23" t="n">
        <f aca="false">SUM('Gl MO'!$B42:I42)</f>
        <v>371253</v>
      </c>
      <c r="J42" s="23" t="n">
        <f aca="false">SUM('Gl MO'!$B42:J42)</f>
        <v>495004</v>
      </c>
      <c r="K42" s="23" t="n">
        <f aca="false">SUM('Gl MO'!$B42:K42)</f>
        <v>696099</v>
      </c>
      <c r="L42" s="23" t="n">
        <f aca="false">SUM('Gl MO'!$B42:L42)</f>
        <v>819850</v>
      </c>
      <c r="M42" s="23" t="n">
        <f aca="false">SUM('Gl MO'!$B42:M42)</f>
        <v>943601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f aca="false">SUM('Gl MO'!$B44:B44)</f>
        <v>0</v>
      </c>
      <c r="C44" s="24" t="n">
        <f aca="false">SUM('Gl MO'!$B44:C44)</f>
        <v>0</v>
      </c>
      <c r="D44" s="24" t="n">
        <f aca="false">SUM('Gl MO'!$B44:D44)</f>
        <v>0</v>
      </c>
      <c r="E44" s="24" t="n">
        <f aca="false">SUM('Gl MO'!$B44:E44)</f>
        <v>0</v>
      </c>
      <c r="F44" s="24" t="n">
        <f aca="false">SUM('Gl MO'!$B44:F44)</f>
        <v>0</v>
      </c>
      <c r="G44" s="24" t="n">
        <f aca="false">SUM('Gl MO'!$B44:G44)</f>
        <v>28571.4285714286</v>
      </c>
      <c r="H44" s="24" t="n">
        <f aca="false">SUM('Gl MO'!$B44:H44)</f>
        <v>57142.8571428571</v>
      </c>
      <c r="I44" s="24" t="n">
        <f aca="false">SUM('Gl MO'!$B44:I44)</f>
        <v>85714.2857142857</v>
      </c>
      <c r="J44" s="24" t="n">
        <f aca="false">SUM('Gl MO'!$B44:J44)</f>
        <v>114285.714285714</v>
      </c>
      <c r="K44" s="24" t="n">
        <f aca="false">SUM('Gl MO'!$B44:K44)</f>
        <v>142857.142857143</v>
      </c>
      <c r="L44" s="24" t="n">
        <f aca="false">SUM('Gl MO'!$B44:L44)</f>
        <v>171428.571428571</v>
      </c>
      <c r="M44" s="24" t="n">
        <f aca="false">SUM('Gl MO'!$B44:M44)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f aca="false">SUM('Gl MO'!$B46:B46)</f>
        <v>0</v>
      </c>
      <c r="C46" s="24" t="n">
        <f aca="false">SUM('Gl MO'!$B46:C46)</f>
        <v>0</v>
      </c>
      <c r="D46" s="24" t="n">
        <f aca="false">SUM('Gl MO'!$B46:D46)</f>
        <v>0</v>
      </c>
      <c r="E46" s="24" t="n">
        <f aca="false">SUM('Gl MO'!$B46:E46)</f>
        <v>0</v>
      </c>
      <c r="F46" s="24" t="n">
        <f aca="false">SUM('Gl MO'!$B46:F46)</f>
        <v>0</v>
      </c>
      <c r="G46" s="24" t="n">
        <f aca="false">SUM('Gl MO'!$B46:G46)</f>
        <v>85714</v>
      </c>
      <c r="H46" s="24" t="n">
        <f aca="false">SUM('Gl MO'!$B46:H46)</f>
        <v>171429</v>
      </c>
      <c r="I46" s="24" t="n">
        <f aca="false">SUM('Gl MO'!$B46:I46)</f>
        <v>257143</v>
      </c>
      <c r="J46" s="24" t="n">
        <f aca="false">SUM('Gl MO'!$B46:J46)</f>
        <v>342857</v>
      </c>
      <c r="K46" s="24" t="n">
        <f aca="false">SUM('Gl MO'!$B46:K46)</f>
        <v>428572</v>
      </c>
      <c r="L46" s="24" t="n">
        <f aca="false">SUM('Gl MO'!$B46:L46)</f>
        <v>514286</v>
      </c>
      <c r="M46" s="24" t="n">
        <f aca="false">SUM('Gl MO'!$B46:M46)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SUM('Gl MO'!$B48:B48)</f>
        <v>0</v>
      </c>
      <c r="C48" s="19" t="n">
        <f aca="false">SUM('Gl MO'!$B48:C48)</f>
        <v>0</v>
      </c>
      <c r="D48" s="19" t="n">
        <f aca="false">SUM('Gl MO'!$B48:D48)</f>
        <v>0</v>
      </c>
      <c r="E48" s="19" t="n">
        <f aca="false">SUM('Gl MO'!$B48:E48)</f>
        <v>0</v>
      </c>
      <c r="F48" s="19" t="n">
        <f aca="false">SUM('Gl MO'!$B48:F48)</f>
        <v>0</v>
      </c>
      <c r="G48" s="19" t="n">
        <f aca="false">SUM('Gl MO'!$B48:G48)</f>
        <v>238036.428571429</v>
      </c>
      <c r="H48" s="19" t="n">
        <f aca="false">SUM('Gl MO'!$B48:H48)</f>
        <v>476073.857142857</v>
      </c>
      <c r="I48" s="19" t="n">
        <f aca="false">SUM('Gl MO'!$B48:I48)</f>
        <v>714110.285714286</v>
      </c>
      <c r="J48" s="19" t="n">
        <f aca="false">SUM('Gl MO'!$B48:J48)</f>
        <v>952146.714285714</v>
      </c>
      <c r="K48" s="19" t="n">
        <f aca="false">SUM('Gl MO'!$B48:K48)</f>
        <v>1267528.14285714</v>
      </c>
      <c r="L48" s="19" t="n">
        <f aca="false">SUM('Gl MO'!$B48:L48)</f>
        <v>1505564.57142857</v>
      </c>
      <c r="M48" s="19" t="n">
        <f aca="false">SUM('Gl MO'!$B48:M48)</f>
        <v>1743601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f aca="false">SUM('Gl MO'!$B51:B51)</f>
        <v>0</v>
      </c>
      <c r="C51" s="1" t="n">
        <f aca="false">SUM('Gl MO'!$B51:C51)</f>
        <v>0</v>
      </c>
      <c r="D51" s="1" t="n">
        <f aca="false">SUM('Gl MO'!$B51:D51)</f>
        <v>0</v>
      </c>
      <c r="E51" s="1" t="n">
        <f aca="false">SUM('Gl MO'!$B51:E51)</f>
        <v>0</v>
      </c>
      <c r="F51" s="1" t="n">
        <f aca="false">SUM('Gl MO'!$B51:F51)</f>
        <v>0</v>
      </c>
      <c r="G51" s="1" t="n">
        <f aca="false">SUM('Gl MO'!$B51:G51)</f>
        <v>17240.5</v>
      </c>
      <c r="H51" s="1" t="n">
        <f aca="false">SUM('Gl MO'!$B51:H51)</f>
        <v>34481</v>
      </c>
      <c r="I51" s="1" t="n">
        <f aca="false">SUM('Gl MO'!$B51:I51)</f>
        <v>51722.5</v>
      </c>
      <c r="J51" s="1" t="n">
        <f aca="false">SUM('Gl MO'!$B51:J51)</f>
        <v>68963</v>
      </c>
      <c r="K51" s="1" t="n">
        <f aca="false">SUM('Gl MO'!$B51:K51)</f>
        <v>86204.5</v>
      </c>
      <c r="L51" s="1" t="n">
        <f aca="false">SUM('Gl MO'!$B51:L51)</f>
        <v>103446</v>
      </c>
      <c r="M51" s="1" t="n">
        <f aca="false">SUM('Gl MO'!$B51:M51)</f>
        <v>120686.5</v>
      </c>
    </row>
    <row r="52" customFormat="false" ht="12.75" hidden="false" customHeight="false" outlineLevel="0" collapsed="false">
      <c r="A52" s="26" t="s">
        <v>61</v>
      </c>
      <c r="B52" s="1" t="n">
        <f aca="false">SUM('Gl MO'!$B52:B52)</f>
        <v>0</v>
      </c>
      <c r="C52" s="1" t="n">
        <f aca="false">SUM('Gl MO'!$B52:C52)</f>
        <v>0</v>
      </c>
      <c r="D52" s="1" t="n">
        <f aca="false">SUM('Gl MO'!$B52:D52)</f>
        <v>0</v>
      </c>
      <c r="E52" s="1" t="n">
        <f aca="false">SUM('Gl MO'!$B52:E52)</f>
        <v>0</v>
      </c>
      <c r="F52" s="1" t="n">
        <f aca="false">SUM('Gl MO'!$B52:F52)</f>
        <v>0</v>
      </c>
      <c r="G52" s="1" t="n">
        <f aca="false">SUM('Gl MO'!$B52:G52)</f>
        <v>13175</v>
      </c>
      <c r="H52" s="1" t="n">
        <f aca="false">SUM('Gl MO'!$B52:H52)</f>
        <v>26350</v>
      </c>
      <c r="I52" s="1" t="n">
        <f aca="false">SUM('Gl MO'!$B52:I52)</f>
        <v>39525</v>
      </c>
      <c r="J52" s="1" t="n">
        <f aca="false">SUM('Gl MO'!$B52:J52)</f>
        <v>52700</v>
      </c>
      <c r="K52" s="1" t="n">
        <f aca="false">SUM('Gl MO'!$B52:K52)</f>
        <v>65875</v>
      </c>
      <c r="L52" s="1" t="n">
        <f aca="false">SUM('Gl MO'!$B52:L52)</f>
        <v>79050</v>
      </c>
      <c r="M52" s="1" t="n">
        <f aca="false">SUM('Gl MO'!$B52:M52)</f>
        <v>92225</v>
      </c>
    </row>
    <row r="53" customFormat="false" ht="12.75" hidden="false" customHeight="false" outlineLevel="0" collapsed="false">
      <c r="A53" s="26" t="s">
        <v>63</v>
      </c>
      <c r="B53" s="1" t="n">
        <f aca="false">SUM('Gl MO'!$B53:B53)</f>
        <v>0</v>
      </c>
      <c r="C53" s="1" t="n">
        <f aca="false">SUM('Gl MO'!$B53:C53)</f>
        <v>0</v>
      </c>
      <c r="D53" s="1" t="n">
        <f aca="false">SUM('Gl MO'!$B53:D53)</f>
        <v>0</v>
      </c>
      <c r="E53" s="1" t="n">
        <f aca="false">SUM('Gl MO'!$B53:E53)</f>
        <v>0</v>
      </c>
      <c r="F53" s="1" t="n">
        <f aca="false">SUM('Gl MO'!$B53:F53)</f>
        <v>0</v>
      </c>
      <c r="G53" s="1" t="n">
        <f aca="false">SUM('Gl MO'!$B53:G53)</f>
        <v>7038.33333333333</v>
      </c>
      <c r="H53" s="1" t="n">
        <f aca="false">SUM('Gl MO'!$B53:H53)</f>
        <v>14076.6666666667</v>
      </c>
      <c r="I53" s="1" t="n">
        <f aca="false">SUM('Gl MO'!$B53:I53)</f>
        <v>21115</v>
      </c>
      <c r="J53" s="1" t="n">
        <f aca="false">SUM('Gl MO'!$B53:J53)</f>
        <v>28153.3333333333</v>
      </c>
      <c r="K53" s="1" t="n">
        <f aca="false">SUM('Gl MO'!$B53:K53)</f>
        <v>35191.6666666667</v>
      </c>
      <c r="L53" s="1" t="n">
        <f aca="false">SUM('Gl MO'!$B53:L53)</f>
        <v>42230</v>
      </c>
      <c r="M53" s="1" t="n">
        <f aca="false">SUM('Gl MO'!$B53:M53)</f>
        <v>49268.3333333333</v>
      </c>
    </row>
    <row r="54" customFormat="false" ht="12.75" hidden="false" customHeight="false" outlineLevel="0" collapsed="false">
      <c r="A54" s="26" t="s">
        <v>64</v>
      </c>
      <c r="B54" s="1" t="n">
        <f aca="false">SUM('Gl MO'!$B54:B54)</f>
        <v>0</v>
      </c>
      <c r="C54" s="1" t="n">
        <f aca="false">SUM('Gl MO'!$B54:C54)</f>
        <v>0</v>
      </c>
      <c r="D54" s="1" t="n">
        <f aca="false">SUM('Gl MO'!$B54:D54)</f>
        <v>0</v>
      </c>
      <c r="E54" s="1" t="n">
        <f aca="false">SUM('Gl MO'!$B54:E54)</f>
        <v>0</v>
      </c>
      <c r="F54" s="1" t="n">
        <f aca="false">SUM('Gl MO'!$B54:F54)</f>
        <v>0</v>
      </c>
      <c r="G54" s="1" t="n">
        <f aca="false">SUM('Gl MO'!$B54:G54)</f>
        <v>2575</v>
      </c>
      <c r="H54" s="1" t="n">
        <f aca="false">SUM('Gl MO'!$B54:H54)</f>
        <v>5150</v>
      </c>
      <c r="I54" s="1" t="n">
        <f aca="false">SUM('Gl MO'!$B54:I54)</f>
        <v>7725</v>
      </c>
      <c r="J54" s="1" t="n">
        <f aca="false">SUM('Gl MO'!$B54:J54)</f>
        <v>10300</v>
      </c>
      <c r="K54" s="1" t="n">
        <f aca="false">SUM('Gl MO'!$B54:K54)</f>
        <v>12875</v>
      </c>
      <c r="L54" s="1" t="n">
        <f aca="false">SUM('Gl MO'!$B54:L54)</f>
        <v>15450</v>
      </c>
      <c r="M54" s="1" t="n">
        <f aca="false">SUM('Gl MO'!$B54:M54)</f>
        <v>18025</v>
      </c>
    </row>
    <row r="55" customFormat="false" ht="12.75" hidden="false" customHeight="false" outlineLevel="0" collapsed="false">
      <c r="A55" s="26" t="s">
        <v>65</v>
      </c>
      <c r="B55" s="1" t="n">
        <f aca="false">SUM('Gl MO'!$B55:B55)</f>
        <v>0</v>
      </c>
      <c r="C55" s="1" t="n">
        <f aca="false">SUM('Gl MO'!$B55:C55)</f>
        <v>0</v>
      </c>
      <c r="D55" s="1" t="n">
        <f aca="false">SUM('Gl MO'!$B55:D55)</f>
        <v>0</v>
      </c>
      <c r="E55" s="1" t="n">
        <f aca="false">SUM('Gl MO'!$B55:E55)</f>
        <v>0</v>
      </c>
      <c r="F55" s="1" t="n">
        <f aca="false">SUM('Gl MO'!$B55:F55)</f>
        <v>0</v>
      </c>
      <c r="G55" s="1" t="n">
        <f aca="false">SUM('Gl MO'!$B55:G55)</f>
        <v>0</v>
      </c>
      <c r="H55" s="1" t="n">
        <f aca="false">SUM('Gl MO'!$B55:H55)</f>
        <v>0</v>
      </c>
      <c r="I55" s="1" t="n">
        <f aca="false">SUM('Gl MO'!$B55:I55)</f>
        <v>0</v>
      </c>
      <c r="J55" s="1" t="n">
        <f aca="false">SUM('Gl MO'!$B55:J55)</f>
        <v>0</v>
      </c>
      <c r="K55" s="1" t="n">
        <f aca="false">SUM('Gl MO'!$B55:K55)</f>
        <v>0</v>
      </c>
      <c r="L55" s="1" t="n">
        <f aca="false">SUM('Gl MO'!$B55:L55)</f>
        <v>0</v>
      </c>
      <c r="M55" s="1" t="n">
        <f aca="false">SUM('Gl MO'!$B55:M55)</f>
        <v>0</v>
      </c>
    </row>
    <row r="56" customFormat="false" ht="12.75" hidden="false" customHeight="false" outlineLevel="0" collapsed="false">
      <c r="A56" s="26" t="s">
        <v>66</v>
      </c>
      <c r="B56" s="1" t="n">
        <f aca="false">SUM('Gl MO'!$B56:B56)</f>
        <v>0</v>
      </c>
      <c r="C56" s="1" t="n">
        <f aca="false">SUM('Gl MO'!$B56:C56)</f>
        <v>0</v>
      </c>
      <c r="D56" s="1" t="n">
        <f aca="false">SUM('Gl MO'!$B56:D56)</f>
        <v>0</v>
      </c>
      <c r="E56" s="1" t="n">
        <f aca="false">SUM('Gl MO'!$B56:E56)</f>
        <v>0</v>
      </c>
      <c r="F56" s="1" t="n">
        <f aca="false">SUM('Gl MO'!$B56:F56)</f>
        <v>0</v>
      </c>
      <c r="G56" s="1" t="n">
        <f aca="false">SUM('Gl MO'!$B56:G56)</f>
        <v>0</v>
      </c>
      <c r="H56" s="1" t="n">
        <f aca="false">SUM('Gl MO'!$B56:H56)</f>
        <v>0</v>
      </c>
      <c r="I56" s="1" t="n">
        <f aca="false">SUM('Gl MO'!$B56:I56)</f>
        <v>0</v>
      </c>
      <c r="J56" s="1" t="n">
        <f aca="false">SUM('Gl MO'!$B56:J56)</f>
        <v>0</v>
      </c>
      <c r="K56" s="1" t="n">
        <f aca="false">SUM('Gl MO'!$B56:K56)</f>
        <v>0</v>
      </c>
      <c r="L56" s="1" t="n">
        <f aca="false">SUM('Gl MO'!$B56:L56)</f>
        <v>0</v>
      </c>
      <c r="M56" s="1" t="n">
        <f aca="false">SUM('Gl MO'!$B56:M56)</f>
        <v>0</v>
      </c>
    </row>
    <row r="57" customFormat="false" ht="12.75" hidden="false" customHeight="false" outlineLevel="0" collapsed="false">
      <c r="A57" s="26"/>
      <c r="B57" s="1" t="n">
        <f aca="false">SUM('Gl MO'!$B57:B57)</f>
        <v>0</v>
      </c>
      <c r="C57" s="1" t="n">
        <f aca="false">SUM('Gl MO'!$B57:C57)</f>
        <v>0</v>
      </c>
      <c r="D57" s="1" t="n">
        <f aca="false">SUM('Gl MO'!$B57:D57)</f>
        <v>0</v>
      </c>
      <c r="E57" s="1" t="n">
        <f aca="false">SUM('Gl MO'!$B57:E57)</f>
        <v>0</v>
      </c>
      <c r="F57" s="1" t="n">
        <f aca="false">SUM('Gl MO'!$B57:F57)</f>
        <v>0</v>
      </c>
      <c r="G57" s="1" t="n">
        <f aca="false">SUM('Gl MO'!$B57:G57)</f>
        <v>0</v>
      </c>
      <c r="H57" s="1" t="n">
        <f aca="false">SUM('Gl MO'!$B57:H57)</f>
        <v>0</v>
      </c>
      <c r="I57" s="1" t="n">
        <f aca="false">SUM('Gl MO'!$B57:I57)</f>
        <v>0</v>
      </c>
      <c r="J57" s="1" t="n">
        <f aca="false">SUM('Gl MO'!$B57:J57)</f>
        <v>0</v>
      </c>
      <c r="K57" s="1" t="n">
        <f aca="false">SUM('Gl MO'!$B57:K57)</f>
        <v>0</v>
      </c>
      <c r="L57" s="1" t="n">
        <f aca="false">SUM('Gl MO'!$B57:L57)</f>
        <v>0</v>
      </c>
      <c r="M57" s="1" t="n">
        <f aca="false">SUM('Gl MO'!$B57:M57)</f>
        <v>0</v>
      </c>
    </row>
    <row r="58" customFormat="false" ht="13.5" hidden="false" customHeight="false" outlineLevel="0" collapsed="false">
      <c r="A58" s="25" t="s">
        <v>67</v>
      </c>
      <c r="B58" s="27" t="n">
        <f aca="false">SUM('Gl MO'!$B58:B58)</f>
        <v>0</v>
      </c>
      <c r="C58" s="27" t="n">
        <f aca="false">SUM('Gl MO'!$B58:C58)</f>
        <v>0</v>
      </c>
      <c r="D58" s="27" t="n">
        <f aca="false">SUM('Gl MO'!$B58:D58)</f>
        <v>0</v>
      </c>
      <c r="E58" s="27" t="n">
        <f aca="false">SUM('Gl MO'!$B58:E58)</f>
        <v>0</v>
      </c>
      <c r="F58" s="27" t="n">
        <f aca="false">SUM('Gl MO'!$B58:F58)</f>
        <v>0</v>
      </c>
      <c r="G58" s="27" t="n">
        <f aca="false">SUM('Gl MO'!$B58:G58)</f>
        <v>40028.8333333333</v>
      </c>
      <c r="H58" s="27" t="n">
        <f aca="false">SUM('Gl MO'!$B58:H58)</f>
        <v>80057.6666666667</v>
      </c>
      <c r="I58" s="27" t="n">
        <f aca="false">SUM('Gl MO'!$B58:I58)</f>
        <v>120087.5</v>
      </c>
      <c r="J58" s="27" t="n">
        <f aca="false">SUM('Gl MO'!$B58:J58)</f>
        <v>160116.333333333</v>
      </c>
      <c r="K58" s="27" t="n">
        <f aca="false">SUM('Gl MO'!$B58:K58)</f>
        <v>200146.166666667</v>
      </c>
      <c r="L58" s="27" t="n">
        <f aca="false">SUM('Gl MO'!$B58:L58)</f>
        <v>240176</v>
      </c>
      <c r="M58" s="27" t="n">
        <f aca="false">SUM('Gl MO'!$B58:M58)</f>
        <v>280204.833333333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f aca="false">SUM('Gl MO'!$B61:B61)</f>
        <v>0</v>
      </c>
      <c r="C61" s="1" t="n">
        <f aca="false">SUM('Gl MO'!$B61:C61)</f>
        <v>0</v>
      </c>
      <c r="D61" s="1" t="n">
        <f aca="false">SUM('Gl MO'!$B61:D61)</f>
        <v>0</v>
      </c>
      <c r="E61" s="1" t="n">
        <f aca="false">SUM('Gl MO'!$B61:E61)</f>
        <v>0</v>
      </c>
      <c r="F61" s="1" t="n">
        <f aca="false">SUM('Gl MO'!$B61:F61)</f>
        <v>0</v>
      </c>
      <c r="G61" s="1" t="n">
        <f aca="false">SUM('Gl MO'!$B61:G61)</f>
        <v>0</v>
      </c>
      <c r="H61" s="1" t="n">
        <f aca="false">SUM('Gl MO'!$B61:H61)</f>
        <v>0</v>
      </c>
      <c r="I61" s="1" t="n">
        <f aca="false">SUM('Gl MO'!$B61:I61)</f>
        <v>0</v>
      </c>
      <c r="J61" s="1" t="n">
        <f aca="false">SUM('Gl MO'!$B61:J61)</f>
        <v>0</v>
      </c>
      <c r="K61" s="1" t="n">
        <f aca="false">SUM('Gl MO'!$B61:K61)</f>
        <v>0</v>
      </c>
      <c r="L61" s="1" t="n">
        <f aca="false">SUM('Gl MO'!$B61:L61)</f>
        <v>0</v>
      </c>
      <c r="M61" s="1" t="n">
        <f aca="false">SUM('Gl MO'!$B61:M61)</f>
        <v>0</v>
      </c>
    </row>
    <row r="62" customFormat="false" ht="12.75" hidden="false" customHeight="false" outlineLevel="0" collapsed="false">
      <c r="A62" s="26" t="s">
        <v>70</v>
      </c>
      <c r="B62" s="1" t="n">
        <f aca="false">SUM('Gl MO'!$B62:B62)</f>
        <v>0</v>
      </c>
      <c r="C62" s="1" t="n">
        <f aca="false">SUM('Gl MO'!$B62:C62)</f>
        <v>0</v>
      </c>
      <c r="D62" s="1" t="n">
        <f aca="false">SUM('Gl MO'!$B62:D62)</f>
        <v>0</v>
      </c>
      <c r="E62" s="1" t="n">
        <f aca="false">SUM('Gl MO'!$B62:E62)</f>
        <v>0</v>
      </c>
      <c r="F62" s="1" t="n">
        <f aca="false">SUM('Gl MO'!$B62:F62)</f>
        <v>0</v>
      </c>
      <c r="G62" s="1" t="n">
        <f aca="false">SUM('Gl MO'!$B62:G62)</f>
        <v>905802</v>
      </c>
      <c r="H62" s="1" t="n">
        <f aca="false">SUM('Gl MO'!$B62:H62)</f>
        <v>1786958</v>
      </c>
      <c r="I62" s="1" t="n">
        <f aca="false">SUM('Gl MO'!$B62:I62)</f>
        <v>2581015</v>
      </c>
      <c r="J62" s="1" t="n">
        <f aca="false">SUM('Gl MO'!$B62:J62)</f>
        <v>3301651</v>
      </c>
      <c r="K62" s="1" t="n">
        <f aca="false">SUM('Gl MO'!$B62:K62)</f>
        <v>4026147</v>
      </c>
      <c r="L62" s="1" t="n">
        <f aca="false">SUM('Gl MO'!$B62:L62)</f>
        <v>4756212</v>
      </c>
      <c r="M62" s="1" t="n">
        <f aca="false">SUM('Gl MO'!$B62:M62)</f>
        <v>5491946</v>
      </c>
    </row>
    <row r="63" customFormat="false" ht="12.75" hidden="false" customHeight="false" outlineLevel="0" collapsed="false">
      <c r="A63" s="26" t="s">
        <v>72</v>
      </c>
      <c r="B63" s="1" t="n">
        <f aca="false">SUM('Gl MO'!$B63:B63)</f>
        <v>0</v>
      </c>
      <c r="C63" s="1" t="n">
        <f aca="false">SUM('Gl MO'!$B63:C63)</f>
        <v>0</v>
      </c>
      <c r="D63" s="1" t="n">
        <f aca="false">SUM('Gl MO'!$B63:D63)</f>
        <v>0</v>
      </c>
      <c r="E63" s="1" t="n">
        <f aca="false">SUM('Gl MO'!$B63:E63)</f>
        <v>0</v>
      </c>
      <c r="F63" s="1" t="n">
        <f aca="false">SUM('Gl MO'!$B63:F63)</f>
        <v>0</v>
      </c>
      <c r="G63" s="1" t="n">
        <f aca="false">SUM('Gl MO'!$B63:G63)</f>
        <v>0</v>
      </c>
      <c r="H63" s="1" t="n">
        <f aca="false">SUM('Gl MO'!$B63:H63)</f>
        <v>408019</v>
      </c>
      <c r="I63" s="1" t="n">
        <f aca="false">SUM('Gl MO'!$B63:I63)</f>
        <v>816038</v>
      </c>
      <c r="J63" s="1" t="n">
        <f aca="false">SUM('Gl MO'!$B63:J63)</f>
        <v>1224057</v>
      </c>
      <c r="K63" s="1" t="n">
        <f aca="false">SUM('Gl MO'!$B63:K63)</f>
        <v>1632076</v>
      </c>
      <c r="L63" s="1" t="n">
        <f aca="false">SUM('Gl MO'!$B63:L63)</f>
        <v>2040095</v>
      </c>
      <c r="M63" s="1" t="n">
        <f aca="false">SUM('Gl MO'!$B63:M63)</f>
        <v>2448114</v>
      </c>
    </row>
    <row r="64" customFormat="false" ht="12.75" hidden="false" customHeight="false" outlineLevel="0" collapsed="false">
      <c r="A64" s="26"/>
      <c r="B64" s="1" t="n">
        <f aca="false">SUM('Gl MO'!$B64:B64)</f>
        <v>0</v>
      </c>
      <c r="C64" s="1" t="n">
        <f aca="false">SUM('Gl MO'!$B64:C64)</f>
        <v>0</v>
      </c>
      <c r="D64" s="1" t="n">
        <f aca="false">SUM('Gl MO'!$B64:D64)</f>
        <v>0</v>
      </c>
      <c r="E64" s="1" t="n">
        <f aca="false">SUM('Gl MO'!$B64:E64)</f>
        <v>0</v>
      </c>
      <c r="F64" s="1" t="n">
        <f aca="false">SUM('Gl MO'!$B64:F64)</f>
        <v>0</v>
      </c>
      <c r="G64" s="1" t="n">
        <f aca="false">SUM('Gl MO'!$B64:G64)</f>
        <v>0</v>
      </c>
      <c r="H64" s="1" t="n">
        <f aca="false">SUM('Gl MO'!$B64:H64)</f>
        <v>0</v>
      </c>
      <c r="I64" s="1" t="n">
        <f aca="false">SUM('Gl MO'!$B64:I64)</f>
        <v>0</v>
      </c>
      <c r="J64" s="1" t="n">
        <f aca="false">SUM('Gl MO'!$B64:J64)</f>
        <v>0</v>
      </c>
      <c r="K64" s="1" t="n">
        <f aca="false">SUM('Gl MO'!$B64:K64)</f>
        <v>0</v>
      </c>
      <c r="L64" s="1" t="n">
        <f aca="false">SUM('Gl MO'!$B64:L64)</f>
        <v>0</v>
      </c>
      <c r="M64" s="1" t="n">
        <f aca="false">SUM('Gl MO'!$B64:M64)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SUM('Gl MO'!$B65:B65)</f>
        <v>0</v>
      </c>
      <c r="C65" s="27" t="n">
        <f aca="false">SUM('Gl MO'!$B65:C65)</f>
        <v>0</v>
      </c>
      <c r="D65" s="27" t="n">
        <f aca="false">SUM('Gl MO'!$B65:D65)</f>
        <v>0</v>
      </c>
      <c r="E65" s="27" t="n">
        <f aca="false">SUM('Gl MO'!$B65:E65)</f>
        <v>0</v>
      </c>
      <c r="F65" s="27" t="n">
        <f aca="false">SUM('Gl MO'!$B65:F65)</f>
        <v>0</v>
      </c>
      <c r="G65" s="27" t="n">
        <f aca="false">SUM('Gl MO'!$B65:G65)</f>
        <v>905802</v>
      </c>
      <c r="H65" s="27" t="n">
        <f aca="false">SUM('Gl MO'!$B65:H65)</f>
        <v>2194977</v>
      </c>
      <c r="I65" s="27" t="n">
        <f aca="false">SUM('Gl MO'!$B65:I65)</f>
        <v>3397053</v>
      </c>
      <c r="J65" s="27" t="n">
        <f aca="false">SUM('Gl MO'!$B65:J65)</f>
        <v>4525708</v>
      </c>
      <c r="K65" s="27" t="n">
        <f aca="false">SUM('Gl MO'!$B65:K65)</f>
        <v>5658223</v>
      </c>
      <c r="L65" s="27" t="n">
        <f aca="false">SUM('Gl MO'!$B65:L65)</f>
        <v>6796307</v>
      </c>
      <c r="M65" s="27" t="n">
        <f aca="false">SUM('Gl MO'!$B65:M65)</f>
        <v>7940060</v>
      </c>
    </row>
    <row r="67" customFormat="false" ht="13.5" hidden="false" customHeight="false" outlineLevel="0" collapsed="false">
      <c r="A67" s="10" t="s">
        <v>74</v>
      </c>
      <c r="B67" s="28" t="n">
        <f aca="false">SUM('Gl MO'!$B67:B67)</f>
        <v>0</v>
      </c>
      <c r="C67" s="28" t="n">
        <f aca="false">SUM('Gl MO'!$B67:C67)</f>
        <v>92868.55</v>
      </c>
      <c r="D67" s="28" t="n">
        <f aca="false">SUM('Gl MO'!$B67:D67)</f>
        <v>185481.55</v>
      </c>
      <c r="E67" s="28" t="n">
        <f aca="false">SUM('Gl MO'!$B67:E67)</f>
        <v>360538.44</v>
      </c>
      <c r="F67" s="28" t="n">
        <f aca="false">SUM('Gl MO'!$B67:F67)</f>
        <v>560538.44</v>
      </c>
      <c r="G67" s="28" t="n">
        <f aca="false">SUM('Gl MO'!$B67:G67)</f>
        <v>2028908.26190476</v>
      </c>
      <c r="H67" s="28" t="n">
        <f aca="false">SUM('Gl MO'!$B67:H67)</f>
        <v>3596149.52380952</v>
      </c>
      <c r="I67" s="28" t="n">
        <f aca="false">SUM('Gl MO'!$B67:I67)</f>
        <v>5076291.78571429</v>
      </c>
      <c r="J67" s="28" t="n">
        <f aca="false">SUM('Gl MO'!$B67:J67)</f>
        <v>6483012.04761905</v>
      </c>
      <c r="K67" s="28" t="n">
        <f aca="false">SUM('Gl MO'!$B67:K67)</f>
        <v>7970938.30952381</v>
      </c>
      <c r="L67" s="28" t="n">
        <f aca="false">SUM('Gl MO'!$B67:L67)</f>
        <v>9387088.57142857</v>
      </c>
      <c r="M67" s="28" t="n">
        <f aca="false">SUM('Gl MO'!$B67:M67)</f>
        <v>10808906.8333333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Gleason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91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XML/filtered-attachments/xls/00_O_M_analysis___0003.xls'#$Gl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45926.9453079756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92</v>
      </c>
      <c r="C77" s="15" t="s">
        <v>92</v>
      </c>
      <c r="D77" s="15" t="s">
        <v>92</v>
      </c>
      <c r="E77" s="15" t="s">
        <v>92</v>
      </c>
      <c r="F77" s="15" t="s">
        <v>92</v>
      </c>
      <c r="G77" s="15" t="s">
        <v>92</v>
      </c>
      <c r="H77" s="15" t="s">
        <v>92</v>
      </c>
      <c r="I77" s="15" t="s">
        <v>92</v>
      </c>
      <c r="J77" s="15" t="s">
        <v>92</v>
      </c>
      <c r="K77" s="15" t="s">
        <v>92</v>
      </c>
      <c r="L77" s="15" t="s">
        <v>92</v>
      </c>
      <c r="M77" s="15" t="s">
        <v>92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23</v>
      </c>
      <c r="B80" s="19" t="n">
        <f aca="false">SUM('Gl MO'!$B80:B80)</f>
        <v>166397</v>
      </c>
      <c r="C80" s="19" t="n">
        <f aca="false">SUM('Gl MO'!$B80:C80)</f>
        <v>346249</v>
      </c>
      <c r="D80" s="19" t="n">
        <f aca="false">SUM('Gl MO'!$B80:D80)</f>
        <v>545606</v>
      </c>
      <c r="E80" s="19" t="n">
        <f aca="false">SUM('Gl MO'!$B80:E80)</f>
        <v>698463</v>
      </c>
      <c r="F80" s="19" t="n">
        <f aca="false">SUM('Gl MO'!$B80:F80)</f>
        <v>814208</v>
      </c>
      <c r="G80" s="19" t="n">
        <f aca="false">SUM('Gl MO'!$B80:G80)</f>
        <v>845041</v>
      </c>
      <c r="H80" s="19" t="n">
        <f aca="false">SUM('Gl MO'!$B80:H80)</f>
        <v>845041</v>
      </c>
      <c r="I80" s="19" t="n">
        <f aca="false">SUM('Gl MO'!$B80:I80)</f>
        <v>845041</v>
      </c>
      <c r="J80" s="19" t="n">
        <f aca="false">SUM('Gl MO'!$B80:J80)</f>
        <v>845041</v>
      </c>
      <c r="K80" s="19" t="n">
        <f aca="false">SUM('Gl MO'!$B80:K80)</f>
        <v>845041</v>
      </c>
      <c r="L80" s="19" t="n">
        <f aca="false">SUM('Gl MO'!$B80:L80)</f>
        <v>845041</v>
      </c>
      <c r="M80" s="19" t="n">
        <f aca="false">SUM('Gl MO'!$B80:M80)</f>
        <v>845041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f aca="false">SUM('Gl MO'!$B84:B84)</f>
        <v>0</v>
      </c>
      <c r="C84" s="1" t="n">
        <f aca="false">SUM('Gl MO'!$B84:C84)</f>
        <v>0</v>
      </c>
      <c r="D84" s="1" t="n">
        <f aca="false">SUM('Gl MO'!$B84:D84)</f>
        <v>0</v>
      </c>
      <c r="E84" s="1" t="n">
        <f aca="false">SUM('Gl MO'!$B84:E84)</f>
        <v>0</v>
      </c>
      <c r="F84" s="1" t="n">
        <f aca="false">SUM('Gl MO'!$B84:F84)</f>
        <v>0</v>
      </c>
      <c r="G84" s="1" t="n">
        <f aca="false">SUM('Gl MO'!$B84:G84)</f>
        <v>0</v>
      </c>
      <c r="H84" s="1" t="n">
        <f aca="false">SUM('Gl MO'!$B84:H84)</f>
        <v>0</v>
      </c>
      <c r="I84" s="1" t="n">
        <f aca="false">SUM('Gl MO'!$B84:I84)</f>
        <v>0</v>
      </c>
      <c r="J84" s="1" t="n">
        <f aca="false">SUM('Gl MO'!$B84:J84)</f>
        <v>0</v>
      </c>
      <c r="K84" s="1" t="n">
        <f aca="false">SUM('Gl MO'!$B84:K84)</f>
        <v>0</v>
      </c>
      <c r="L84" s="1" t="n">
        <f aca="false">SUM('Gl MO'!$B84:L84)</f>
        <v>0</v>
      </c>
      <c r="M84" s="1" t="n">
        <f aca="false">SUM('Gl MO'!$B84:M84)</f>
        <v>0</v>
      </c>
    </row>
    <row r="85" customFormat="false" ht="12.75" hidden="false" customHeight="false" outlineLevel="0" collapsed="false">
      <c r="A85" s="21" t="s">
        <v>28</v>
      </c>
      <c r="B85" s="1" t="n">
        <f aca="false">SUM('Gl MO'!$B85:B85)</f>
        <v>0</v>
      </c>
      <c r="C85" s="1" t="n">
        <f aca="false">SUM('Gl MO'!$B85:C85)</f>
        <v>0</v>
      </c>
      <c r="D85" s="1" t="n">
        <f aca="false">SUM('Gl MO'!$B85:D85)</f>
        <v>0</v>
      </c>
      <c r="E85" s="1" t="n">
        <f aca="false">SUM('Gl MO'!$B85:E85)</f>
        <v>0</v>
      </c>
      <c r="F85" s="1" t="n">
        <f aca="false">SUM('Gl MO'!$B85:F85)</f>
        <v>0</v>
      </c>
      <c r="G85" s="1" t="n">
        <f aca="false">SUM('Gl MO'!$B85:G85)</f>
        <v>0</v>
      </c>
      <c r="H85" s="1" t="n">
        <f aca="false">SUM('Gl MO'!$B85:H85)</f>
        <v>0</v>
      </c>
      <c r="I85" s="1" t="n">
        <f aca="false">SUM('Gl MO'!$B85:I85)</f>
        <v>0</v>
      </c>
      <c r="J85" s="1" t="n">
        <f aca="false">SUM('Gl MO'!$B85:J85)</f>
        <v>0</v>
      </c>
      <c r="K85" s="1" t="n">
        <f aca="false">SUM('Gl MO'!$B85:K85)</f>
        <v>0</v>
      </c>
      <c r="L85" s="1" t="n">
        <f aca="false">SUM('Gl MO'!$B85:L85)</f>
        <v>0</v>
      </c>
      <c r="M85" s="1" t="n">
        <f aca="false">SUM('Gl MO'!$B85:M85)</f>
        <v>0</v>
      </c>
    </row>
    <row r="86" customFormat="false" ht="12.75" hidden="false" customHeight="false" outlineLevel="0" collapsed="false">
      <c r="A86" s="21" t="s">
        <v>29</v>
      </c>
      <c r="B86" s="1" t="n">
        <f aca="false">SUM('Gl MO'!$B86:B86)</f>
        <v>0</v>
      </c>
      <c r="C86" s="1" t="n">
        <f aca="false">SUM('Gl MO'!$B86:C86)</f>
        <v>0</v>
      </c>
      <c r="D86" s="1" t="n">
        <f aca="false">SUM('Gl MO'!$B86:D86)</f>
        <v>0</v>
      </c>
      <c r="E86" s="1" t="n">
        <f aca="false">SUM('Gl MO'!$B86:E86)</f>
        <v>0</v>
      </c>
      <c r="F86" s="1" t="n">
        <f aca="false">SUM('Gl MO'!$B86:F86)</f>
        <v>0</v>
      </c>
      <c r="G86" s="1" t="n">
        <f aca="false">SUM('Gl MO'!$B86:G86)</f>
        <v>0</v>
      </c>
      <c r="H86" s="1" t="n">
        <f aca="false">SUM('Gl MO'!$B86:H86)</f>
        <v>0</v>
      </c>
      <c r="I86" s="1" t="n">
        <f aca="false">SUM('Gl MO'!$B86:I86)</f>
        <v>0</v>
      </c>
      <c r="J86" s="1" t="n">
        <f aca="false">SUM('Gl MO'!$B86:J86)</f>
        <v>0</v>
      </c>
      <c r="K86" s="1" t="n">
        <f aca="false">SUM('Gl MO'!$B86:K86)</f>
        <v>0</v>
      </c>
      <c r="L86" s="1" t="n">
        <f aca="false">SUM('Gl MO'!$B86:L86)</f>
        <v>0</v>
      </c>
      <c r="M86" s="1" t="n">
        <f aca="false">SUM('Gl MO'!$B86:M86)</f>
        <v>0</v>
      </c>
    </row>
    <row r="87" customFormat="false" ht="12.75" hidden="false" customHeight="false" outlineLevel="0" collapsed="false">
      <c r="A87" s="21" t="s">
        <v>30</v>
      </c>
      <c r="B87" s="1" t="n">
        <f aca="false">SUM('Gl MO'!$B87:B87)</f>
        <v>0</v>
      </c>
      <c r="C87" s="1" t="n">
        <f aca="false">SUM('Gl MO'!$B87:C87)</f>
        <v>0</v>
      </c>
      <c r="D87" s="1" t="n">
        <f aca="false">SUM('Gl MO'!$B87:D87)</f>
        <v>0</v>
      </c>
      <c r="E87" s="1" t="n">
        <f aca="false">SUM('Gl MO'!$B87:E87)</f>
        <v>0</v>
      </c>
      <c r="F87" s="1" t="n">
        <f aca="false">SUM('Gl MO'!$B87:F87)</f>
        <v>0</v>
      </c>
      <c r="G87" s="1" t="n">
        <f aca="false">SUM('Gl MO'!$B87:G87)</f>
        <v>0</v>
      </c>
      <c r="H87" s="1" t="n">
        <f aca="false">SUM('Gl MO'!$B87:H87)</f>
        <v>0</v>
      </c>
      <c r="I87" s="1" t="n">
        <f aca="false">SUM('Gl MO'!$B87:I87)</f>
        <v>0</v>
      </c>
      <c r="J87" s="1" t="n">
        <f aca="false">SUM('Gl MO'!$B87:J87)</f>
        <v>0</v>
      </c>
      <c r="K87" s="1" t="n">
        <f aca="false">SUM('Gl MO'!$B87:K87)</f>
        <v>0</v>
      </c>
      <c r="L87" s="1" t="n">
        <f aca="false">SUM('Gl MO'!$B87:L87)</f>
        <v>0</v>
      </c>
      <c r="M87" s="1" t="n">
        <f aca="false">SUM('Gl MO'!$B87:M87)</f>
        <v>0</v>
      </c>
    </row>
    <row r="88" customFormat="false" ht="12.75" hidden="false" customHeight="false" outlineLevel="0" collapsed="false">
      <c r="A88" s="21" t="s">
        <v>31</v>
      </c>
      <c r="B88" s="1" t="n">
        <f aca="false">SUM('Gl MO'!$B88:B88)</f>
        <v>0</v>
      </c>
      <c r="C88" s="1" t="n">
        <f aca="false">SUM('Gl MO'!$B88:C88)</f>
        <v>0</v>
      </c>
      <c r="D88" s="1" t="n">
        <f aca="false">SUM('Gl MO'!$B88:D88)</f>
        <v>0</v>
      </c>
      <c r="E88" s="1" t="n">
        <f aca="false">SUM('Gl MO'!$B88:E88)</f>
        <v>0</v>
      </c>
      <c r="F88" s="1" t="n">
        <f aca="false">SUM('Gl MO'!$B88:F88)</f>
        <v>0</v>
      </c>
      <c r="G88" s="1" t="n">
        <f aca="false">SUM('Gl MO'!$B88:G88)</f>
        <v>0</v>
      </c>
      <c r="H88" s="1" t="n">
        <f aca="false">SUM('Gl MO'!$B88:H88)</f>
        <v>0</v>
      </c>
      <c r="I88" s="1" t="n">
        <f aca="false">SUM('Gl MO'!$B88:I88)</f>
        <v>0</v>
      </c>
      <c r="J88" s="1" t="n">
        <f aca="false">SUM('Gl MO'!$B88:J88)</f>
        <v>0</v>
      </c>
      <c r="K88" s="1" t="n">
        <f aca="false">SUM('Gl MO'!$B88:K88)</f>
        <v>0</v>
      </c>
      <c r="L88" s="1" t="n">
        <f aca="false">SUM('Gl MO'!$B88:L88)</f>
        <v>0</v>
      </c>
      <c r="M88" s="1" t="n">
        <f aca="false">SUM('Gl MO'!$B88:M88)</f>
        <v>0</v>
      </c>
    </row>
    <row r="89" customFormat="false" ht="12.75" hidden="false" customHeight="false" outlineLevel="0" collapsed="false">
      <c r="A89" s="21" t="s">
        <v>32</v>
      </c>
      <c r="B89" s="1" t="n">
        <f aca="false">SUM('Gl MO'!$B89:B89)</f>
        <v>0</v>
      </c>
      <c r="C89" s="1" t="n">
        <f aca="false">SUM('Gl MO'!$B89:C89)</f>
        <v>0</v>
      </c>
      <c r="D89" s="1" t="n">
        <f aca="false">SUM('Gl MO'!$B89:D89)</f>
        <v>0</v>
      </c>
      <c r="E89" s="1" t="n">
        <f aca="false">SUM('Gl MO'!$B89:E89)</f>
        <v>0</v>
      </c>
      <c r="F89" s="1" t="n">
        <f aca="false">SUM('Gl MO'!$B89:F89)</f>
        <v>0</v>
      </c>
      <c r="G89" s="1" t="n">
        <f aca="false">SUM('Gl MO'!$B89:G89)</f>
        <v>0</v>
      </c>
      <c r="H89" s="1" t="n">
        <f aca="false">SUM('Gl MO'!$B89:H89)</f>
        <v>0</v>
      </c>
      <c r="I89" s="1" t="n">
        <f aca="false">SUM('Gl MO'!$B89:I89)</f>
        <v>0</v>
      </c>
      <c r="J89" s="1" t="n">
        <f aca="false">SUM('Gl MO'!$B89:J89)</f>
        <v>0</v>
      </c>
      <c r="K89" s="1" t="n">
        <f aca="false">SUM('Gl MO'!$B89:K89)</f>
        <v>0</v>
      </c>
      <c r="L89" s="1" t="n">
        <f aca="false">SUM('Gl MO'!$B89:L89)</f>
        <v>0</v>
      </c>
      <c r="M89" s="1" t="n">
        <f aca="false">SUM('Gl MO'!$B89:M89)</f>
        <v>0</v>
      </c>
    </row>
    <row r="90" customFormat="false" ht="12.75" hidden="false" customHeight="false" outlineLevel="0" collapsed="false">
      <c r="A90" s="21" t="s">
        <v>33</v>
      </c>
      <c r="B90" s="1" t="n">
        <f aca="false">SUM('Gl MO'!$B90:B90)</f>
        <v>0</v>
      </c>
      <c r="C90" s="1" t="n">
        <f aca="false">SUM('Gl MO'!$B90:C90)</f>
        <v>0</v>
      </c>
      <c r="D90" s="1" t="n">
        <f aca="false">SUM('Gl MO'!$B90:D90)</f>
        <v>0</v>
      </c>
      <c r="E90" s="1" t="n">
        <f aca="false">SUM('Gl MO'!$B90:E90)</f>
        <v>0</v>
      </c>
      <c r="F90" s="1" t="n">
        <f aca="false">SUM('Gl MO'!$B90:F90)</f>
        <v>0</v>
      </c>
      <c r="G90" s="1" t="n">
        <f aca="false">SUM('Gl MO'!$B90:G90)</f>
        <v>1972</v>
      </c>
      <c r="H90" s="1" t="n">
        <f aca="false">SUM('Gl MO'!$B90:H90)</f>
        <v>3944</v>
      </c>
      <c r="I90" s="1" t="n">
        <f aca="false">SUM('Gl MO'!$B90:I90)</f>
        <v>5916</v>
      </c>
      <c r="J90" s="1" t="n">
        <f aca="false">SUM('Gl MO'!$B90:J90)</f>
        <v>7889</v>
      </c>
      <c r="K90" s="1" t="n">
        <f aca="false">SUM('Gl MO'!$B90:K90)</f>
        <v>15778</v>
      </c>
      <c r="L90" s="1" t="n">
        <f aca="false">SUM('Gl MO'!$B90:L90)</f>
        <v>17750</v>
      </c>
      <c r="M90" s="1" t="n">
        <f aca="false">SUM('Gl MO'!$B90:M90)</f>
        <v>19723</v>
      </c>
    </row>
    <row r="91" customFormat="false" ht="12.75" hidden="false" customHeight="false" outlineLevel="0" collapsed="false">
      <c r="A91" s="21" t="s">
        <v>34</v>
      </c>
      <c r="B91" s="1" t="n">
        <f aca="false">SUM('Gl MO'!$B91:B91)</f>
        <v>0</v>
      </c>
      <c r="C91" s="1" t="n">
        <f aca="false">SUM('Gl MO'!$B91:C91)</f>
        <v>0</v>
      </c>
      <c r="D91" s="1" t="n">
        <f aca="false">SUM('Gl MO'!$B91:D91)</f>
        <v>0</v>
      </c>
      <c r="E91" s="1" t="n">
        <f aca="false">SUM('Gl MO'!$B91:E91)</f>
        <v>0</v>
      </c>
      <c r="F91" s="1" t="n">
        <f aca="false">SUM('Gl MO'!$B91:F91)</f>
        <v>0</v>
      </c>
      <c r="G91" s="1" t="n">
        <f aca="false">SUM('Gl MO'!$B91:G91)</f>
        <v>0</v>
      </c>
      <c r="H91" s="1" t="n">
        <f aca="false">SUM('Gl MO'!$B91:H91)</f>
        <v>0</v>
      </c>
      <c r="I91" s="1" t="n">
        <f aca="false">SUM('Gl MO'!$B91:I91)</f>
        <v>0</v>
      </c>
      <c r="J91" s="1" t="n">
        <f aca="false">SUM('Gl MO'!$B91:J91)</f>
        <v>0</v>
      </c>
      <c r="K91" s="1" t="n">
        <f aca="false">SUM('Gl MO'!$B91:K91)</f>
        <v>0</v>
      </c>
      <c r="L91" s="1" t="n">
        <f aca="false">SUM('Gl MO'!$B91:L91)</f>
        <v>0</v>
      </c>
      <c r="M91" s="1" t="n">
        <f aca="false">SUM('Gl MO'!$B91:M91)</f>
        <v>0</v>
      </c>
    </row>
    <row r="92" customFormat="false" ht="12.75" hidden="false" customHeight="false" outlineLevel="0" collapsed="false">
      <c r="A92" s="21" t="s">
        <v>35</v>
      </c>
      <c r="B92" s="1" t="n">
        <f aca="false">SUM('Gl MO'!$B92:B92)</f>
        <v>0</v>
      </c>
      <c r="C92" s="1" t="n">
        <f aca="false">SUM('Gl MO'!$B92:C92)</f>
        <v>0</v>
      </c>
      <c r="D92" s="1" t="n">
        <f aca="false">SUM('Gl MO'!$B92:D92)</f>
        <v>0</v>
      </c>
      <c r="E92" s="1" t="n">
        <f aca="false">SUM('Gl MO'!$B92:E92)</f>
        <v>0</v>
      </c>
      <c r="F92" s="1" t="n">
        <f aca="false">SUM('Gl MO'!$B92:F92)</f>
        <v>0</v>
      </c>
      <c r="G92" s="1" t="n">
        <f aca="false">SUM('Gl MO'!$B92:G92)</f>
        <v>0</v>
      </c>
      <c r="H92" s="1" t="n">
        <f aca="false">SUM('Gl MO'!$B92:H92)</f>
        <v>0</v>
      </c>
      <c r="I92" s="1" t="n">
        <f aca="false">SUM('Gl MO'!$B92:I92)</f>
        <v>0</v>
      </c>
      <c r="J92" s="1" t="n">
        <f aca="false">SUM('Gl MO'!$B92:J92)</f>
        <v>0</v>
      </c>
      <c r="K92" s="1" t="n">
        <f aca="false">SUM('Gl MO'!$B92:K92)</f>
        <v>0</v>
      </c>
      <c r="L92" s="1" t="n">
        <f aca="false">SUM('Gl MO'!$B92:L92)</f>
        <v>0</v>
      </c>
      <c r="M92" s="1" t="n">
        <f aca="false">SUM('Gl MO'!$B92:M92)</f>
        <v>0</v>
      </c>
    </row>
    <row r="93" customFormat="false" ht="12.75" hidden="false" customHeight="false" outlineLevel="0" collapsed="false">
      <c r="A93" s="21" t="s">
        <v>36</v>
      </c>
      <c r="B93" s="1" t="n">
        <f aca="false">SUM('Gl MO'!$B93:B93)</f>
        <v>0</v>
      </c>
      <c r="C93" s="1" t="n">
        <f aca="false">SUM('Gl MO'!$B93:C93)</f>
        <v>0</v>
      </c>
      <c r="D93" s="1" t="n">
        <f aca="false">SUM('Gl MO'!$B93:D93)</f>
        <v>0</v>
      </c>
      <c r="E93" s="1" t="n">
        <f aca="false">SUM('Gl MO'!$B93:E93)</f>
        <v>0</v>
      </c>
      <c r="F93" s="1" t="n">
        <f aca="false">SUM('Gl MO'!$B93:F93)</f>
        <v>0</v>
      </c>
      <c r="G93" s="1" t="n">
        <f aca="false">SUM('Gl MO'!$B93:G93)</f>
        <v>7969</v>
      </c>
      <c r="H93" s="1" t="n">
        <f aca="false">SUM('Gl MO'!$B93:H93)</f>
        <v>15939</v>
      </c>
      <c r="I93" s="1" t="n">
        <f aca="false">SUM('Gl MO'!$B93:I93)</f>
        <v>23908</v>
      </c>
      <c r="J93" s="1" t="n">
        <f aca="false">SUM('Gl MO'!$B93:J93)</f>
        <v>31878</v>
      </c>
      <c r="K93" s="1" t="n">
        <f aca="false">SUM('Gl MO'!$B93:K93)</f>
        <v>63756</v>
      </c>
      <c r="L93" s="1" t="n">
        <f aca="false">SUM('Gl MO'!$B93:L93)</f>
        <v>71725</v>
      </c>
      <c r="M93" s="1" t="n">
        <f aca="false">SUM('Gl MO'!$B93:M93)</f>
        <v>79695</v>
      </c>
    </row>
    <row r="94" customFormat="false" ht="12.75" hidden="false" customHeight="false" outlineLevel="0" collapsed="false">
      <c r="A94" s="21" t="s">
        <v>37</v>
      </c>
      <c r="B94" s="1" t="n">
        <f aca="false">SUM('Gl MO'!$B94:B94)</f>
        <v>0</v>
      </c>
      <c r="C94" s="1" t="n">
        <f aca="false">SUM('Gl MO'!$B94:C94)</f>
        <v>0</v>
      </c>
      <c r="D94" s="1" t="n">
        <f aca="false">SUM('Gl MO'!$B94:D94)</f>
        <v>0</v>
      </c>
      <c r="E94" s="1" t="n">
        <f aca="false">SUM('Gl MO'!$B94:E94)</f>
        <v>0</v>
      </c>
      <c r="F94" s="1" t="n">
        <f aca="false">SUM('Gl MO'!$B94:F94)</f>
        <v>0</v>
      </c>
      <c r="G94" s="1" t="n">
        <f aca="false">SUM('Gl MO'!$B94:G94)</f>
        <v>0</v>
      </c>
      <c r="H94" s="1" t="n">
        <f aca="false">SUM('Gl MO'!$B94:H94)</f>
        <v>0</v>
      </c>
      <c r="I94" s="1" t="n">
        <f aca="false">SUM('Gl MO'!$B94:I94)</f>
        <v>0</v>
      </c>
      <c r="J94" s="1" t="n">
        <f aca="false">SUM('Gl MO'!$B94:J94)</f>
        <v>0</v>
      </c>
      <c r="K94" s="1" t="n">
        <f aca="false">SUM('Gl MO'!$B94:K94)</f>
        <v>0</v>
      </c>
      <c r="L94" s="1" t="n">
        <f aca="false">SUM('Gl MO'!$B94:L94)</f>
        <v>0</v>
      </c>
      <c r="M94" s="1" t="n">
        <f aca="false">SUM('Gl MO'!$B94:M94)</f>
        <v>0</v>
      </c>
    </row>
    <row r="95" customFormat="false" ht="12.75" hidden="false" customHeight="false" outlineLevel="0" collapsed="false">
      <c r="A95" s="21" t="s">
        <v>38</v>
      </c>
      <c r="B95" s="1" t="n">
        <f aca="false">SUM('Gl MO'!$B95:B95)</f>
        <v>0</v>
      </c>
      <c r="C95" s="1" t="n">
        <f aca="false">SUM('Gl MO'!$B95:C95)</f>
        <v>0</v>
      </c>
      <c r="D95" s="1" t="n">
        <f aca="false">SUM('Gl MO'!$B95:D95)</f>
        <v>0</v>
      </c>
      <c r="E95" s="1" t="n">
        <f aca="false">SUM('Gl MO'!$B95:E95)</f>
        <v>0</v>
      </c>
      <c r="F95" s="1" t="n">
        <f aca="false">SUM('Gl MO'!$B95:F95)</f>
        <v>0</v>
      </c>
      <c r="G95" s="1" t="n">
        <f aca="false">SUM('Gl MO'!$B95:G95)</f>
        <v>0</v>
      </c>
      <c r="H95" s="1" t="n">
        <f aca="false">SUM('Gl MO'!$B95:H95)</f>
        <v>0</v>
      </c>
      <c r="I95" s="1" t="n">
        <f aca="false">SUM('Gl MO'!$B95:I95)</f>
        <v>0</v>
      </c>
      <c r="J95" s="1" t="n">
        <f aca="false">SUM('Gl MO'!$B95:J95)</f>
        <v>0</v>
      </c>
      <c r="K95" s="1" t="n">
        <f aca="false">SUM('Gl MO'!$B95:K95)</f>
        <v>0</v>
      </c>
      <c r="L95" s="1" t="n">
        <f aca="false">SUM('Gl MO'!$B95:L95)</f>
        <v>0</v>
      </c>
      <c r="M95" s="1" t="n">
        <f aca="false">SUM('Gl MO'!$B95:M95)</f>
        <v>0</v>
      </c>
    </row>
    <row r="96" customFormat="false" ht="12.75" hidden="false" customHeight="false" outlineLevel="0" collapsed="false">
      <c r="A96" s="21" t="s">
        <v>39</v>
      </c>
      <c r="B96" s="1" t="n">
        <f aca="false">SUM('Gl MO'!$B96:B96)</f>
        <v>0</v>
      </c>
      <c r="C96" s="1" t="n">
        <f aca="false">SUM('Gl MO'!$B96:C96)</f>
        <v>0</v>
      </c>
      <c r="D96" s="1" t="n">
        <f aca="false">SUM('Gl MO'!$B96:D96)</f>
        <v>0</v>
      </c>
      <c r="E96" s="1" t="n">
        <f aca="false">SUM('Gl MO'!$B96:E96)</f>
        <v>0</v>
      </c>
      <c r="F96" s="1" t="n">
        <f aca="false">SUM('Gl MO'!$B96:F96)</f>
        <v>0</v>
      </c>
      <c r="G96" s="1" t="n">
        <f aca="false">SUM('Gl MO'!$B96:G96)</f>
        <v>0</v>
      </c>
      <c r="H96" s="1" t="n">
        <f aca="false">SUM('Gl MO'!$B96:H96)</f>
        <v>0</v>
      </c>
      <c r="I96" s="1" t="n">
        <f aca="false">SUM('Gl MO'!$B96:I96)</f>
        <v>0</v>
      </c>
      <c r="J96" s="1" t="n">
        <f aca="false">SUM('Gl MO'!$B96:J96)</f>
        <v>0</v>
      </c>
      <c r="K96" s="1" t="n">
        <f aca="false">SUM('Gl MO'!$B96:K96)</f>
        <v>0</v>
      </c>
      <c r="L96" s="1" t="n">
        <f aca="false">SUM('Gl MO'!$B96:L96)</f>
        <v>0</v>
      </c>
      <c r="M96" s="1" t="n">
        <f aca="false">SUM('Gl MO'!$B96:M96)</f>
        <v>0</v>
      </c>
    </row>
    <row r="97" customFormat="false" ht="12.75" hidden="false" customHeight="false" outlineLevel="0" collapsed="false">
      <c r="A97" s="21" t="s">
        <v>40</v>
      </c>
      <c r="B97" s="1" t="n">
        <f aca="false">SUM('Gl MO'!$B97:B97)</f>
        <v>0</v>
      </c>
      <c r="C97" s="1" t="n">
        <f aca="false">SUM('Gl MO'!$B97:C97)</f>
        <v>0</v>
      </c>
      <c r="D97" s="1" t="n">
        <f aca="false">SUM('Gl MO'!$B97:D97)</f>
        <v>0</v>
      </c>
      <c r="E97" s="1" t="n">
        <f aca="false">SUM('Gl MO'!$B97:E97)</f>
        <v>0</v>
      </c>
      <c r="F97" s="1" t="n">
        <f aca="false">SUM('Gl MO'!$B97:F97)</f>
        <v>0</v>
      </c>
      <c r="G97" s="1" t="n">
        <f aca="false">SUM('Gl MO'!$B97:G97)</f>
        <v>225</v>
      </c>
      <c r="H97" s="1" t="n">
        <f aca="false">SUM('Gl MO'!$B97:H97)</f>
        <v>449</v>
      </c>
      <c r="I97" s="1" t="n">
        <f aca="false">SUM('Gl MO'!$B97:I97)</f>
        <v>674</v>
      </c>
      <c r="J97" s="1" t="n">
        <f aca="false">SUM('Gl MO'!$B97:J97)</f>
        <v>899</v>
      </c>
      <c r="K97" s="1" t="n">
        <f aca="false">SUM('Gl MO'!$B97:K97)</f>
        <v>1797</v>
      </c>
      <c r="L97" s="1" t="n">
        <f aca="false">SUM('Gl MO'!$B97:L97)</f>
        <v>2022</v>
      </c>
      <c r="M97" s="1" t="n">
        <f aca="false">SUM('Gl MO'!$B97:M97)</f>
        <v>2246</v>
      </c>
    </row>
    <row r="98" customFormat="false" ht="12.75" hidden="false" customHeight="false" outlineLevel="0" collapsed="false">
      <c r="A98" s="21" t="s">
        <v>41</v>
      </c>
      <c r="B98" s="1" t="n">
        <f aca="false">SUM('Gl MO'!$B98:B98)</f>
        <v>0</v>
      </c>
      <c r="C98" s="1" t="n">
        <f aca="false">SUM('Gl MO'!$B98:C98)</f>
        <v>0</v>
      </c>
      <c r="D98" s="1" t="n">
        <f aca="false">SUM('Gl MO'!$B98:D98)</f>
        <v>0</v>
      </c>
      <c r="E98" s="1" t="n">
        <f aca="false">SUM('Gl MO'!$B98:E98)</f>
        <v>0</v>
      </c>
      <c r="F98" s="1" t="n">
        <f aca="false">SUM('Gl MO'!$B98:F98)</f>
        <v>0</v>
      </c>
      <c r="G98" s="1" t="n">
        <f aca="false">SUM('Gl MO'!$B98:G98)</f>
        <v>1193</v>
      </c>
      <c r="H98" s="1" t="n">
        <f aca="false">SUM('Gl MO'!$B98:H98)</f>
        <v>2386</v>
      </c>
      <c r="I98" s="1" t="n">
        <f aca="false">SUM('Gl MO'!$B98:I98)</f>
        <v>3579</v>
      </c>
      <c r="J98" s="1" t="n">
        <f aca="false">SUM('Gl MO'!$B98:J98)</f>
        <v>4772</v>
      </c>
      <c r="K98" s="1" t="n">
        <f aca="false">SUM('Gl MO'!$B98:K98)</f>
        <v>9543</v>
      </c>
      <c r="L98" s="1" t="n">
        <f aca="false">SUM('Gl MO'!$B98:L98)</f>
        <v>10736</v>
      </c>
      <c r="M98" s="1" t="n">
        <f aca="false">SUM('Gl MO'!$B98:M98)</f>
        <v>11929</v>
      </c>
    </row>
    <row r="99" customFormat="false" ht="12.75" hidden="false" customHeight="false" outlineLevel="0" collapsed="false">
      <c r="A99" s="21" t="s">
        <v>42</v>
      </c>
      <c r="B99" s="1" t="n">
        <f aca="false">SUM('Gl MO'!$B99:B99)</f>
        <v>0</v>
      </c>
      <c r="C99" s="1" t="n">
        <f aca="false">SUM('Gl MO'!$B99:C99)</f>
        <v>0</v>
      </c>
      <c r="D99" s="1" t="n">
        <f aca="false">SUM('Gl MO'!$B99:D99)</f>
        <v>0</v>
      </c>
      <c r="E99" s="1" t="n">
        <f aca="false">SUM('Gl MO'!$B99:E99)</f>
        <v>0</v>
      </c>
      <c r="F99" s="1" t="n">
        <f aca="false">SUM('Gl MO'!$B99:F99)</f>
        <v>0</v>
      </c>
      <c r="G99" s="1" t="n">
        <f aca="false">SUM('Gl MO'!$B99:G99)</f>
        <v>0</v>
      </c>
      <c r="H99" s="1" t="n">
        <f aca="false">SUM('Gl MO'!$B99:H99)</f>
        <v>0</v>
      </c>
      <c r="I99" s="1" t="n">
        <f aca="false">SUM('Gl MO'!$B99:I99)</f>
        <v>0</v>
      </c>
      <c r="J99" s="1" t="n">
        <f aca="false">SUM('Gl MO'!$B99:J99)</f>
        <v>0</v>
      </c>
      <c r="K99" s="1" t="n">
        <f aca="false">SUM('Gl MO'!$B99:K99)</f>
        <v>0</v>
      </c>
      <c r="L99" s="1" t="n">
        <f aca="false">SUM('Gl MO'!$B99:L99)</f>
        <v>0</v>
      </c>
      <c r="M99" s="1" t="n">
        <f aca="false">SUM('Gl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SUM('Gl MO'!$B100:B100)</f>
        <v>0</v>
      </c>
      <c r="C100" s="1" t="n">
        <f aca="false">SUM('Gl MO'!$B100:C100)</f>
        <v>0</v>
      </c>
      <c r="D100" s="1" t="n">
        <f aca="false">SUM('Gl MO'!$B100:D100)</f>
        <v>0</v>
      </c>
      <c r="E100" s="1" t="n">
        <f aca="false">SUM('Gl MO'!$B100:E100)</f>
        <v>0</v>
      </c>
      <c r="F100" s="1" t="n">
        <f aca="false">SUM('Gl MO'!$B100:F100)</f>
        <v>0</v>
      </c>
      <c r="G100" s="1" t="n">
        <f aca="false">SUM('Gl MO'!$B100:G100)</f>
        <v>466</v>
      </c>
      <c r="H100" s="1" t="n">
        <f aca="false">SUM('Gl MO'!$B100:H100)</f>
        <v>933</v>
      </c>
      <c r="I100" s="1" t="n">
        <f aca="false">SUM('Gl MO'!$B100:I100)</f>
        <v>1400</v>
      </c>
      <c r="J100" s="1" t="n">
        <f aca="false">SUM('Gl MO'!$B100:J100)</f>
        <v>1866</v>
      </c>
      <c r="K100" s="1" t="n">
        <f aca="false">SUM('Gl MO'!$B100:K100)</f>
        <v>3733</v>
      </c>
      <c r="L100" s="1" t="n">
        <f aca="false">SUM('Gl MO'!$B100:L100)</f>
        <v>4200</v>
      </c>
      <c r="M100" s="1" t="n">
        <f aca="false">SUM('Gl MO'!$B100:M100)</f>
        <v>4667</v>
      </c>
    </row>
    <row r="101" customFormat="false" ht="12.75" hidden="false" customHeight="false" outlineLevel="0" collapsed="false">
      <c r="A101" s="21" t="s">
        <v>44</v>
      </c>
      <c r="B101" s="1" t="n">
        <f aca="false">SUM('Gl MO'!$B101:B101)</f>
        <v>0</v>
      </c>
      <c r="C101" s="1" t="n">
        <f aca="false">SUM('Gl MO'!$B101:C101)</f>
        <v>0</v>
      </c>
      <c r="D101" s="1" t="n">
        <f aca="false">SUM('Gl MO'!$B101:D101)</f>
        <v>0</v>
      </c>
      <c r="E101" s="1" t="n">
        <f aca="false">SUM('Gl MO'!$B101:E101)</f>
        <v>0</v>
      </c>
      <c r="F101" s="1" t="n">
        <f aca="false">SUM('Gl MO'!$B101:F101)</f>
        <v>0</v>
      </c>
      <c r="G101" s="1" t="n">
        <f aca="false">SUM('Gl MO'!$B101:G101)</f>
        <v>1380</v>
      </c>
      <c r="H101" s="1" t="n">
        <f aca="false">SUM('Gl MO'!$B101:H101)</f>
        <v>2759</v>
      </c>
      <c r="I101" s="1" t="n">
        <f aca="false">SUM('Gl MO'!$B101:I101)</f>
        <v>4138</v>
      </c>
      <c r="J101" s="1" t="n">
        <f aca="false">SUM('Gl MO'!$B101:J101)</f>
        <v>5517</v>
      </c>
      <c r="K101" s="1" t="n">
        <f aca="false">SUM('Gl MO'!$B101:K101)</f>
        <v>6896</v>
      </c>
      <c r="L101" s="1" t="n">
        <f aca="false">SUM('Gl MO'!$B101:L101)</f>
        <v>8275</v>
      </c>
      <c r="M101" s="1" t="n">
        <f aca="false">SUM('Gl MO'!$B101:M101)</f>
        <v>9654</v>
      </c>
    </row>
    <row r="102" customFormat="false" ht="12.75" hidden="false" customHeight="false" outlineLevel="0" collapsed="false">
      <c r="A102" s="21" t="s">
        <v>45</v>
      </c>
      <c r="B102" s="1" t="n">
        <f aca="false">SUM('Gl MO'!$B102:B102)</f>
        <v>0</v>
      </c>
      <c r="C102" s="1" t="n">
        <f aca="false">SUM('Gl MO'!$B102:C102)</f>
        <v>0</v>
      </c>
      <c r="D102" s="1" t="n">
        <f aca="false">SUM('Gl MO'!$B102:D102)</f>
        <v>0</v>
      </c>
      <c r="E102" s="1" t="n">
        <f aca="false">SUM('Gl MO'!$B102:E102)</f>
        <v>0</v>
      </c>
      <c r="F102" s="1" t="n">
        <f aca="false">SUM('Gl MO'!$B102:F102)</f>
        <v>0</v>
      </c>
      <c r="G102" s="1" t="n">
        <f aca="false">SUM('Gl MO'!$B102:G102)</f>
        <v>16877</v>
      </c>
      <c r="H102" s="1" t="n">
        <f aca="false">SUM('Gl MO'!$B102:H102)</f>
        <v>33754</v>
      </c>
      <c r="I102" s="1" t="n">
        <f aca="false">SUM('Gl MO'!$B102:I102)</f>
        <v>50631</v>
      </c>
      <c r="J102" s="1" t="n">
        <f aca="false">SUM('Gl MO'!$B102:J102)</f>
        <v>67508</v>
      </c>
      <c r="K102" s="1" t="n">
        <f aca="false">SUM('Gl MO'!$B102:K102)</f>
        <v>84385</v>
      </c>
      <c r="L102" s="1" t="n">
        <f aca="false">SUM('Gl MO'!$B102:L102)</f>
        <v>101262</v>
      </c>
      <c r="M102" s="1" t="n">
        <f aca="false">SUM('Gl MO'!$B102:M102)</f>
        <v>118140</v>
      </c>
    </row>
    <row r="103" customFormat="false" ht="12.75" hidden="false" customHeight="false" outlineLevel="0" collapsed="false">
      <c r="A103" s="21" t="s">
        <v>46</v>
      </c>
      <c r="B103" s="1" t="n">
        <f aca="false">SUM('Gl MO'!$B103:B103)</f>
        <v>0</v>
      </c>
      <c r="C103" s="1" t="n">
        <f aca="false">SUM('Gl MO'!$B103:C103)</f>
        <v>0</v>
      </c>
      <c r="D103" s="1" t="n">
        <f aca="false">SUM('Gl MO'!$B103:D103)</f>
        <v>0</v>
      </c>
      <c r="E103" s="1" t="n">
        <f aca="false">SUM('Gl MO'!$B103:E103)</f>
        <v>0</v>
      </c>
      <c r="F103" s="1" t="n">
        <f aca="false">SUM('Gl MO'!$B103:F103)</f>
        <v>0</v>
      </c>
      <c r="G103" s="1" t="n">
        <f aca="false">SUM('Gl MO'!$B103:G103)</f>
        <v>63436</v>
      </c>
      <c r="H103" s="1" t="n">
        <f aca="false">SUM('Gl MO'!$B103:H103)</f>
        <v>126871</v>
      </c>
      <c r="I103" s="1" t="n">
        <f aca="false">SUM('Gl MO'!$B103:I103)</f>
        <v>190307</v>
      </c>
      <c r="J103" s="1" t="n">
        <f aca="false">SUM('Gl MO'!$B103:J103)</f>
        <v>253742</v>
      </c>
      <c r="K103" s="1" t="n">
        <f aca="false">SUM('Gl MO'!$B103:K103)</f>
        <v>317177</v>
      </c>
      <c r="L103" s="1" t="n">
        <f aca="false">SUM('Gl MO'!$B103:L103)</f>
        <v>380612</v>
      </c>
      <c r="M103" s="1" t="n">
        <f aca="false">SUM('Gl MO'!$B103:M103)</f>
        <v>444047</v>
      </c>
    </row>
    <row r="104" customFormat="false" ht="12.75" hidden="false" customHeight="false" outlineLevel="0" collapsed="false">
      <c r="A104" s="21" t="s">
        <v>47</v>
      </c>
      <c r="B104" s="1" t="n">
        <f aca="false">SUM('Gl MO'!$B104:B104)</f>
        <v>0</v>
      </c>
      <c r="C104" s="1" t="n">
        <f aca="false">SUM('Gl MO'!$B104:C104)</f>
        <v>0</v>
      </c>
      <c r="D104" s="1" t="n">
        <f aca="false">SUM('Gl MO'!$B104:D104)</f>
        <v>0</v>
      </c>
      <c r="E104" s="1" t="n">
        <f aca="false">SUM('Gl MO'!$B104:E104)</f>
        <v>0</v>
      </c>
      <c r="F104" s="1" t="n">
        <f aca="false">SUM('Gl MO'!$B104:F104)</f>
        <v>0</v>
      </c>
      <c r="G104" s="1" t="n">
        <f aca="false">SUM('Gl MO'!$B104:G104)</f>
        <v>1571</v>
      </c>
      <c r="H104" s="1" t="n">
        <f aca="false">SUM('Gl MO'!$B104:H104)</f>
        <v>3143</v>
      </c>
      <c r="I104" s="1" t="n">
        <f aca="false">SUM('Gl MO'!$B104:I104)</f>
        <v>4714</v>
      </c>
      <c r="J104" s="1" t="n">
        <f aca="false">SUM('Gl MO'!$B104:J104)</f>
        <v>6285</v>
      </c>
      <c r="K104" s="1" t="n">
        <f aca="false">SUM('Gl MO'!$B104:K104)</f>
        <v>7857</v>
      </c>
      <c r="L104" s="1" t="n">
        <f aca="false">SUM('Gl MO'!$B104:L104)</f>
        <v>9429</v>
      </c>
      <c r="M104" s="1" t="n">
        <f aca="false">SUM('Gl MO'!$B104:M104)</f>
        <v>11000</v>
      </c>
    </row>
    <row r="105" customFormat="false" ht="12.75" hidden="false" customHeight="false" outlineLevel="0" collapsed="false">
      <c r="A105" s="21" t="s">
        <v>48</v>
      </c>
      <c r="B105" s="1" t="n">
        <f aca="false">SUM('Gl MO'!$B105:B105)</f>
        <v>0</v>
      </c>
      <c r="C105" s="1" t="n">
        <f aca="false">SUM('Gl MO'!$B105:C105)</f>
        <v>0</v>
      </c>
      <c r="D105" s="1" t="n">
        <f aca="false">SUM('Gl MO'!$B105:D105)</f>
        <v>0</v>
      </c>
      <c r="E105" s="1" t="n">
        <f aca="false">SUM('Gl MO'!$B105:E105)</f>
        <v>0</v>
      </c>
      <c r="F105" s="1" t="n">
        <f aca="false">SUM('Gl MO'!$B105:F105)</f>
        <v>0</v>
      </c>
      <c r="G105" s="1" t="n">
        <f aca="false">SUM('Gl MO'!$B105:G105)</f>
        <v>13247</v>
      </c>
      <c r="H105" s="1" t="n">
        <f aca="false">SUM('Gl MO'!$B105:H105)</f>
        <v>26494</v>
      </c>
      <c r="I105" s="1" t="n">
        <f aca="false">SUM('Gl MO'!$B105:I105)</f>
        <v>39741</v>
      </c>
      <c r="J105" s="1" t="n">
        <f aca="false">SUM('Gl MO'!$B105:J105)</f>
        <v>52988</v>
      </c>
      <c r="K105" s="1" t="n">
        <f aca="false">SUM('Gl MO'!$B105:K105)</f>
        <v>66235</v>
      </c>
      <c r="L105" s="1" t="n">
        <f aca="false">SUM('Gl MO'!$B105:L105)</f>
        <v>79482</v>
      </c>
      <c r="M105" s="1" t="n">
        <f aca="false">SUM('Gl MO'!$B105:M105)</f>
        <v>92729</v>
      </c>
    </row>
    <row r="106" customFormat="false" ht="12.75" hidden="false" customHeight="false" outlineLevel="0" collapsed="false">
      <c r="A106" s="21" t="s">
        <v>49</v>
      </c>
      <c r="B106" s="1" t="n">
        <f aca="false">SUM('Gl MO'!$B106:B106)</f>
        <v>0</v>
      </c>
      <c r="C106" s="1" t="n">
        <f aca="false">SUM('Gl MO'!$B106:C106)</f>
        <v>0</v>
      </c>
      <c r="D106" s="1" t="n">
        <f aca="false">SUM('Gl MO'!$B106:D106)</f>
        <v>0</v>
      </c>
      <c r="E106" s="1" t="n">
        <f aca="false">SUM('Gl MO'!$B106:E106)</f>
        <v>0</v>
      </c>
      <c r="F106" s="1" t="n">
        <f aca="false">SUM('Gl MO'!$B106:F106)</f>
        <v>0</v>
      </c>
      <c r="G106" s="1" t="n">
        <f aca="false">SUM('Gl MO'!$B106:G106)</f>
        <v>0</v>
      </c>
      <c r="H106" s="1" t="n">
        <f aca="false">SUM('Gl MO'!$B106:H106)</f>
        <v>0</v>
      </c>
      <c r="I106" s="1" t="n">
        <f aca="false">SUM('Gl MO'!$B106:I106)</f>
        <v>0</v>
      </c>
      <c r="J106" s="1" t="n">
        <f aca="false">SUM('Gl MO'!$B106:J106)</f>
        <v>0</v>
      </c>
      <c r="K106" s="1" t="n">
        <f aca="false">SUM('Gl MO'!$B106:K106)</f>
        <v>0</v>
      </c>
      <c r="L106" s="1" t="n">
        <f aca="false">SUM('Gl MO'!$B106:L106)</f>
        <v>0</v>
      </c>
      <c r="M106" s="1" t="n">
        <f aca="false">SUM('Gl MO'!$B106:M106)</f>
        <v>0</v>
      </c>
    </row>
    <row r="107" customFormat="false" ht="12.75" hidden="false" customHeight="false" outlineLevel="0" collapsed="false">
      <c r="A107" s="21" t="s">
        <v>50</v>
      </c>
      <c r="B107" s="1" t="n">
        <f aca="false">SUM('Gl MO'!$B107:B107)</f>
        <v>0</v>
      </c>
      <c r="C107" s="1" t="n">
        <f aca="false">SUM('Gl MO'!$B107:C107)</f>
        <v>0</v>
      </c>
      <c r="D107" s="1" t="n">
        <f aca="false">SUM('Gl MO'!$B107:D107)</f>
        <v>0</v>
      </c>
      <c r="E107" s="1" t="n">
        <f aca="false">SUM('Gl MO'!$B107:E107)</f>
        <v>0</v>
      </c>
      <c r="F107" s="1" t="n">
        <f aca="false">SUM('Gl MO'!$B107:F107)</f>
        <v>0</v>
      </c>
      <c r="G107" s="1" t="n">
        <f aca="false">SUM('Gl MO'!$B107:G107)</f>
        <v>44</v>
      </c>
      <c r="H107" s="1" t="n">
        <f aca="false">SUM('Gl MO'!$B107:H107)</f>
        <v>88</v>
      </c>
      <c r="I107" s="1" t="n">
        <f aca="false">SUM('Gl MO'!$B107:I107)</f>
        <v>132</v>
      </c>
      <c r="J107" s="1" t="n">
        <f aca="false">SUM('Gl MO'!$B107:J107)</f>
        <v>176</v>
      </c>
      <c r="K107" s="1" t="n">
        <f aca="false">SUM('Gl MO'!$B107:K107)</f>
        <v>350</v>
      </c>
      <c r="L107" s="1" t="n">
        <f aca="false">SUM('Gl MO'!$B107:L107)</f>
        <v>394</v>
      </c>
      <c r="M107" s="1" t="n">
        <f aca="false">SUM('Gl MO'!$B107:M107)</f>
        <v>438</v>
      </c>
    </row>
    <row r="108" customFormat="false" ht="12.75" hidden="false" customHeight="false" outlineLevel="0" collapsed="false">
      <c r="A108" s="21" t="s">
        <v>51</v>
      </c>
      <c r="B108" s="1" t="n">
        <f aca="false">SUM('Gl MO'!$B108:B108)</f>
        <v>0</v>
      </c>
      <c r="C108" s="1" t="n">
        <f aca="false">SUM('Gl MO'!$B108:C108)</f>
        <v>0</v>
      </c>
      <c r="D108" s="1" t="n">
        <f aca="false">SUM('Gl MO'!$B108:D108)</f>
        <v>0</v>
      </c>
      <c r="E108" s="1" t="n">
        <f aca="false">SUM('Gl MO'!$B108:E108)</f>
        <v>0</v>
      </c>
      <c r="F108" s="1" t="n">
        <f aca="false">SUM('Gl MO'!$B108:F108)</f>
        <v>0</v>
      </c>
      <c r="G108" s="1" t="n">
        <f aca="false">SUM('Gl MO'!$B108:G108)</f>
        <v>13912</v>
      </c>
      <c r="H108" s="1" t="n">
        <f aca="false">SUM('Gl MO'!$B108:H108)</f>
        <v>27825</v>
      </c>
      <c r="I108" s="1" t="n">
        <f aca="false">SUM('Gl MO'!$B108:I108)</f>
        <v>41738</v>
      </c>
      <c r="J108" s="1" t="n">
        <f aca="false">SUM('Gl MO'!$B108:J108)</f>
        <v>55650</v>
      </c>
      <c r="K108" s="1" t="n">
        <f aca="false">SUM('Gl MO'!$B108:K108)</f>
        <v>111300</v>
      </c>
      <c r="L108" s="1" t="n">
        <f aca="false">SUM('Gl MO'!$B108:L108)</f>
        <v>125213</v>
      </c>
      <c r="M108" s="1" t="n">
        <f aca="false">SUM('Gl MO'!$B108:M108)</f>
        <v>139125</v>
      </c>
    </row>
    <row r="109" customFormat="false" ht="12.75" hidden="false" customHeight="false" outlineLevel="0" collapsed="false">
      <c r="A109" s="21" t="s">
        <v>52</v>
      </c>
      <c r="B109" s="1" t="n">
        <f aca="false">SUM('Gl MO'!$B109:B109)</f>
        <v>0</v>
      </c>
      <c r="C109" s="1" t="n">
        <f aca="false">SUM('Gl MO'!$B109:C109)</f>
        <v>0</v>
      </c>
      <c r="D109" s="1" t="n">
        <f aca="false">SUM('Gl MO'!$B109:D109)</f>
        <v>0</v>
      </c>
      <c r="E109" s="1" t="n">
        <f aca="false">SUM('Gl MO'!$B109:E109)</f>
        <v>0</v>
      </c>
      <c r="F109" s="1" t="n">
        <f aca="false">SUM('Gl MO'!$B109:F109)</f>
        <v>0</v>
      </c>
      <c r="G109" s="1" t="n">
        <f aca="false">SUM('Gl MO'!$B109:G109)</f>
        <v>0</v>
      </c>
      <c r="H109" s="1" t="n">
        <f aca="false">SUM('Gl MO'!$B109:H109)</f>
        <v>0</v>
      </c>
      <c r="I109" s="1" t="n">
        <f aca="false">SUM('Gl MO'!$B109:I109)</f>
        <v>0</v>
      </c>
      <c r="J109" s="1" t="n">
        <f aca="false">SUM('Gl MO'!$B109:J109)</f>
        <v>0</v>
      </c>
      <c r="K109" s="1" t="n">
        <f aca="false">SUM('Gl MO'!$B109:K109)</f>
        <v>0</v>
      </c>
      <c r="L109" s="1" t="n">
        <f aca="false">SUM('Gl MO'!$B109:L109)</f>
        <v>0</v>
      </c>
      <c r="M109" s="1" t="n">
        <f aca="false">SUM('Gl MO'!$B109:M109)</f>
        <v>0</v>
      </c>
    </row>
    <row r="110" customFormat="false" ht="12.75" hidden="false" customHeight="false" outlineLevel="0" collapsed="false">
      <c r="A110" s="21" t="s">
        <v>53</v>
      </c>
      <c r="B110" s="1" t="n">
        <f aca="false">SUM('Gl MO'!$B110:B110)</f>
        <v>0</v>
      </c>
      <c r="C110" s="1" t="n">
        <f aca="false">SUM('Gl MO'!$B110:C110)</f>
        <v>0</v>
      </c>
      <c r="D110" s="1" t="n">
        <f aca="false">SUM('Gl MO'!$B110:D110)</f>
        <v>0</v>
      </c>
      <c r="E110" s="1" t="n">
        <f aca="false">SUM('Gl MO'!$B110:E110)</f>
        <v>0</v>
      </c>
      <c r="F110" s="1" t="n">
        <f aca="false">SUM('Gl MO'!$B110:F110)</f>
        <v>0</v>
      </c>
      <c r="G110" s="1" t="n">
        <f aca="false">SUM('Gl MO'!$B110:G110)</f>
        <v>1459</v>
      </c>
      <c r="H110" s="1" t="n">
        <f aca="false">SUM('Gl MO'!$B110:H110)</f>
        <v>2917</v>
      </c>
      <c r="I110" s="1" t="n">
        <f aca="false">SUM('Gl MO'!$B110:I110)</f>
        <v>4375</v>
      </c>
      <c r="J110" s="1" t="n">
        <f aca="false">SUM('Gl MO'!$B110:J110)</f>
        <v>5834</v>
      </c>
      <c r="K110" s="1" t="n">
        <f aca="false">SUM('Gl MO'!$B110:K110)</f>
        <v>7292</v>
      </c>
      <c r="L110" s="1" t="n">
        <f aca="false">SUM('Gl MO'!$B110:L110)</f>
        <v>8750</v>
      </c>
      <c r="M110" s="1" t="n">
        <f aca="false">SUM('Gl MO'!$B110:M110)</f>
        <v>10208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54</v>
      </c>
      <c r="B112" s="23" t="n">
        <f aca="false">SUM('Gl MO'!$B112:B112)</f>
        <v>0</v>
      </c>
      <c r="C112" s="23" t="n">
        <f aca="false">SUM('Gl MO'!$B112:C112)</f>
        <v>0</v>
      </c>
      <c r="D112" s="23" t="n">
        <f aca="false">SUM('Gl MO'!$B112:D112)</f>
        <v>0</v>
      </c>
      <c r="E112" s="23" t="n">
        <f aca="false">SUM('Gl MO'!$B112:E112)</f>
        <v>0</v>
      </c>
      <c r="F112" s="23" t="n">
        <f aca="false">SUM('Gl MO'!$B112:F112)</f>
        <v>0</v>
      </c>
      <c r="G112" s="23" t="n">
        <f aca="false">SUM('Gl MO'!$B112:G112)</f>
        <v>123751</v>
      </c>
      <c r="H112" s="23" t="n">
        <f aca="false">SUM('Gl MO'!$B112:H112)</f>
        <v>247502</v>
      </c>
      <c r="I112" s="23" t="n">
        <f aca="false">SUM('Gl MO'!$B112:I112)</f>
        <v>371253</v>
      </c>
      <c r="J112" s="23" t="n">
        <f aca="false">SUM('Gl MO'!$B112:J112)</f>
        <v>495004</v>
      </c>
      <c r="K112" s="23" t="n">
        <f aca="false">SUM('Gl MO'!$B112:K112)</f>
        <v>696099</v>
      </c>
      <c r="L112" s="23" t="n">
        <f aca="false">SUM('Gl MO'!$B112:L112)</f>
        <v>819850</v>
      </c>
      <c r="M112" s="23" t="n">
        <f aca="false">SUM('Gl MO'!$B112:M112)</f>
        <v>943601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f aca="false">SUM('Gl MO'!$B114:B114)</f>
        <v>0</v>
      </c>
      <c r="C114" s="24" t="n">
        <f aca="false">SUM('Gl MO'!$B114:C114)</f>
        <v>0</v>
      </c>
      <c r="D114" s="24" t="n">
        <f aca="false">SUM('Gl MO'!$B114:D114)</f>
        <v>0</v>
      </c>
      <c r="E114" s="24" t="n">
        <f aca="false">SUM('Gl MO'!$B114:E114)</f>
        <v>0</v>
      </c>
      <c r="F114" s="24" t="n">
        <f aca="false">SUM('Gl MO'!$B114:F114)</f>
        <v>0</v>
      </c>
      <c r="G114" s="24" t="n">
        <f aca="false">SUM('Gl MO'!$B114:G114)</f>
        <v>16666.6666666667</v>
      </c>
      <c r="H114" s="24" t="n">
        <f aca="false">SUM('Gl MO'!$B114:H114)</f>
        <v>33333.3333333333</v>
      </c>
      <c r="I114" s="24" t="n">
        <f aca="false">SUM('Gl MO'!$B114:I114)</f>
        <v>50000</v>
      </c>
      <c r="J114" s="24" t="n">
        <f aca="false">SUM('Gl MO'!$B114:J114)</f>
        <v>66666.6666666667</v>
      </c>
      <c r="K114" s="24" t="n">
        <f aca="false">SUM('Gl MO'!$B114:K114)</f>
        <v>83333.3333333333</v>
      </c>
      <c r="L114" s="24" t="n">
        <f aca="false">SUM('Gl MO'!$B114:L114)</f>
        <v>100000</v>
      </c>
      <c r="M114" s="24" t="n">
        <f aca="false">SUM('Gl MO'!$B114:M114)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f aca="false">SUM('Gl MO'!$B116:B116)</f>
        <v>0</v>
      </c>
      <c r="C116" s="24" t="n">
        <f aca="false">SUM('Gl MO'!$B116:C116)</f>
        <v>0</v>
      </c>
      <c r="D116" s="24" t="n">
        <f aca="false">SUM('Gl MO'!$B116:D116)</f>
        <v>0</v>
      </c>
      <c r="E116" s="24" t="n">
        <f aca="false">SUM('Gl MO'!$B116:E116)</f>
        <v>0</v>
      </c>
      <c r="F116" s="24" t="n">
        <f aca="false">SUM('Gl MO'!$B116:F116)</f>
        <v>0</v>
      </c>
      <c r="G116" s="24" t="n">
        <f aca="false">SUM('Gl MO'!$B116:G116)</f>
        <v>85714</v>
      </c>
      <c r="H116" s="24" t="n">
        <f aca="false">SUM('Gl MO'!$B116:H116)</f>
        <v>171428</v>
      </c>
      <c r="I116" s="24" t="n">
        <f aca="false">SUM('Gl MO'!$B116:I116)</f>
        <v>257142</v>
      </c>
      <c r="J116" s="24" t="n">
        <f aca="false">SUM('Gl MO'!$B116:J116)</f>
        <v>342856</v>
      </c>
      <c r="K116" s="24" t="n">
        <f aca="false">SUM('Gl MO'!$B116:K116)</f>
        <v>428570</v>
      </c>
      <c r="L116" s="24" t="n">
        <f aca="false">SUM('Gl MO'!$B116:L116)</f>
        <v>514285</v>
      </c>
      <c r="M116" s="24" t="n">
        <f aca="false">SUM('Gl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SUM('Gl MO'!$B118:B118)</f>
        <v>0</v>
      </c>
      <c r="C118" s="19" t="n">
        <f aca="false">SUM('Gl MO'!$B118:C118)</f>
        <v>0</v>
      </c>
      <c r="D118" s="19" t="n">
        <f aca="false">SUM('Gl MO'!$B118:D118)</f>
        <v>0</v>
      </c>
      <c r="E118" s="19" t="n">
        <f aca="false">SUM('Gl MO'!$B118:E118)</f>
        <v>0</v>
      </c>
      <c r="F118" s="19" t="n">
        <f aca="false">SUM('Gl MO'!$B118:F118)</f>
        <v>0</v>
      </c>
      <c r="G118" s="19" t="n">
        <f aca="false">SUM('Gl MO'!$B118:G118)</f>
        <v>226131.666666667</v>
      </c>
      <c r="H118" s="19" t="n">
        <f aca="false">SUM('Gl MO'!$B118:H118)</f>
        <v>452263.333333333</v>
      </c>
      <c r="I118" s="19" t="n">
        <f aca="false">SUM('Gl MO'!$B118:I118)</f>
        <v>678395</v>
      </c>
      <c r="J118" s="19" t="n">
        <f aca="false">SUM('Gl MO'!$B118:J118)</f>
        <v>904526.666666667</v>
      </c>
      <c r="K118" s="19" t="n">
        <f aca="false">SUM('Gl MO'!$B118:K118)</f>
        <v>1208002.33333333</v>
      </c>
      <c r="L118" s="19" t="n">
        <f aca="false">SUM('Gl MO'!$B118:L118)</f>
        <v>1434135</v>
      </c>
      <c r="M118" s="19" t="n">
        <f aca="false">SUM('Gl MO'!$B118:M118)</f>
        <v>1660267.66666667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f aca="false">SUM('Gl MO'!$B121:B121)</f>
        <v>0</v>
      </c>
      <c r="C121" s="1" t="n">
        <f aca="false">SUM('Gl MO'!$B121:C121)</f>
        <v>0</v>
      </c>
      <c r="D121" s="1" t="n">
        <f aca="false">SUM('Gl MO'!$B121:D121)</f>
        <v>0</v>
      </c>
      <c r="E121" s="1" t="n">
        <f aca="false">SUM('Gl MO'!$B121:E121)</f>
        <v>0</v>
      </c>
      <c r="F121" s="1" t="n">
        <f aca="false">SUM('Gl MO'!$B121:F121)</f>
        <v>0</v>
      </c>
      <c r="G121" s="1" t="n">
        <f aca="false">SUM('Gl MO'!$B121:G121)</f>
        <v>17240.5</v>
      </c>
      <c r="H121" s="1" t="n">
        <f aca="false">SUM('Gl MO'!$B121:H121)</f>
        <v>34481</v>
      </c>
      <c r="I121" s="1" t="n">
        <f aca="false">SUM('Gl MO'!$B121:I121)</f>
        <v>51722.5</v>
      </c>
      <c r="J121" s="1" t="n">
        <f aca="false">SUM('Gl MO'!$B121:J121)</f>
        <v>68963</v>
      </c>
      <c r="K121" s="1" t="n">
        <f aca="false">SUM('Gl MO'!$B121:K121)</f>
        <v>86204.5</v>
      </c>
      <c r="L121" s="1" t="n">
        <f aca="false">SUM('Gl MO'!$B121:L121)</f>
        <v>103446</v>
      </c>
      <c r="M121" s="1" t="n">
        <f aca="false">SUM('Gl MO'!$B121:M121)</f>
        <v>120686.5</v>
      </c>
    </row>
    <row r="122" customFormat="false" ht="12.75" hidden="false" customHeight="false" outlineLevel="0" collapsed="false">
      <c r="A122" s="26" t="s">
        <v>61</v>
      </c>
      <c r="B122" s="1" t="n">
        <f aca="false">SUM('Gl MO'!$B122:B122)</f>
        <v>0</v>
      </c>
      <c r="C122" s="1" t="n">
        <f aca="false">SUM('Gl MO'!$B122:C122)</f>
        <v>0</v>
      </c>
      <c r="D122" s="1" t="n">
        <f aca="false">SUM('Gl MO'!$B122:D122)</f>
        <v>0</v>
      </c>
      <c r="E122" s="1" t="n">
        <f aca="false">SUM('Gl MO'!$B122:E122)</f>
        <v>0</v>
      </c>
      <c r="F122" s="1" t="n">
        <f aca="false">SUM('Gl MO'!$B122:F122)</f>
        <v>0</v>
      </c>
      <c r="G122" s="1" t="n">
        <f aca="false">SUM('Gl MO'!$B122:G122)</f>
        <v>17254.1666666667</v>
      </c>
      <c r="H122" s="1" t="n">
        <f aca="false">SUM('Gl MO'!$B122:H122)</f>
        <v>34508.3333333333</v>
      </c>
      <c r="I122" s="1" t="n">
        <f aca="false">SUM('Gl MO'!$B122:I122)</f>
        <v>51762.5</v>
      </c>
      <c r="J122" s="1" t="n">
        <f aca="false">SUM('Gl MO'!$B122:J122)</f>
        <v>69016.6666666667</v>
      </c>
      <c r="K122" s="1" t="n">
        <f aca="false">SUM('Gl MO'!$B122:K122)</f>
        <v>86270.8333333333</v>
      </c>
      <c r="L122" s="1" t="n">
        <f aca="false">SUM('Gl MO'!$B122:L122)</f>
        <v>103525</v>
      </c>
      <c r="M122" s="1" t="n">
        <f aca="false">SUM('Gl MO'!$B122:M122)</f>
        <v>120779.166666667</v>
      </c>
    </row>
    <row r="123" customFormat="false" ht="12.75" hidden="false" customHeight="false" outlineLevel="0" collapsed="false">
      <c r="A123" s="26" t="s">
        <v>63</v>
      </c>
      <c r="B123" s="1" t="n">
        <f aca="false">SUM('Gl MO'!$B123:B123)</f>
        <v>0</v>
      </c>
      <c r="C123" s="1" t="n">
        <f aca="false">SUM('Gl MO'!$B123:C123)</f>
        <v>0</v>
      </c>
      <c r="D123" s="1" t="n">
        <f aca="false">SUM('Gl MO'!$B123:D123)</f>
        <v>0</v>
      </c>
      <c r="E123" s="1" t="n">
        <f aca="false">SUM('Gl MO'!$B123:E123)</f>
        <v>0</v>
      </c>
      <c r="F123" s="1" t="n">
        <f aca="false">SUM('Gl MO'!$B123:F123)</f>
        <v>0</v>
      </c>
      <c r="G123" s="1" t="n">
        <f aca="false">SUM('Gl MO'!$B123:G123)</f>
        <v>7038.33333333333</v>
      </c>
      <c r="H123" s="1" t="n">
        <f aca="false">SUM('Gl MO'!$B123:H123)</f>
        <v>14076.6666666667</v>
      </c>
      <c r="I123" s="1" t="n">
        <f aca="false">SUM('Gl MO'!$B123:I123)</f>
        <v>21115</v>
      </c>
      <c r="J123" s="1" t="n">
        <f aca="false">SUM('Gl MO'!$B123:J123)</f>
        <v>28153.3333333333</v>
      </c>
      <c r="K123" s="1" t="n">
        <f aca="false">SUM('Gl MO'!$B123:K123)</f>
        <v>35191.6666666667</v>
      </c>
      <c r="L123" s="1" t="n">
        <f aca="false">SUM('Gl MO'!$B123:L123)</f>
        <v>42230</v>
      </c>
      <c r="M123" s="1" t="n">
        <f aca="false">SUM('Gl MO'!$B123:M123)</f>
        <v>49268.3333333333</v>
      </c>
    </row>
    <row r="124" customFormat="false" ht="12.75" hidden="false" customHeight="false" outlineLevel="0" collapsed="false">
      <c r="A124" s="26" t="s">
        <v>64</v>
      </c>
      <c r="B124" s="1" t="n">
        <f aca="false">SUM('Gl MO'!$B124:B124)</f>
        <v>0</v>
      </c>
      <c r="C124" s="1" t="n">
        <f aca="false">SUM('Gl MO'!$B124:C124)</f>
        <v>0</v>
      </c>
      <c r="D124" s="1" t="n">
        <f aca="false">SUM('Gl MO'!$B124:D124)</f>
        <v>0</v>
      </c>
      <c r="E124" s="1" t="n">
        <f aca="false">SUM('Gl MO'!$B124:E124)</f>
        <v>0</v>
      </c>
      <c r="F124" s="1" t="n">
        <f aca="false">SUM('Gl MO'!$B124:F124)</f>
        <v>0</v>
      </c>
      <c r="G124" s="1" t="n">
        <f aca="false">SUM('Gl MO'!$B124:G124)</f>
        <v>2575</v>
      </c>
      <c r="H124" s="1" t="n">
        <f aca="false">SUM('Gl MO'!$B124:H124)</f>
        <v>5150</v>
      </c>
      <c r="I124" s="1" t="n">
        <f aca="false">SUM('Gl MO'!$B124:I124)</f>
        <v>7725</v>
      </c>
      <c r="J124" s="1" t="n">
        <f aca="false">SUM('Gl MO'!$B124:J124)</f>
        <v>10300</v>
      </c>
      <c r="K124" s="1" t="n">
        <f aca="false">SUM('Gl MO'!$B124:K124)</f>
        <v>12875</v>
      </c>
      <c r="L124" s="1" t="n">
        <f aca="false">SUM('Gl MO'!$B124:L124)</f>
        <v>15450</v>
      </c>
      <c r="M124" s="1" t="n">
        <f aca="false">SUM('Gl MO'!$B124:M124)</f>
        <v>18025</v>
      </c>
    </row>
    <row r="125" customFormat="false" ht="12.75" hidden="false" customHeight="false" outlineLevel="0" collapsed="false">
      <c r="A125" s="26" t="s">
        <v>65</v>
      </c>
      <c r="B125" s="1" t="n">
        <f aca="false">SUM('Gl MO'!$B125:B125)</f>
        <v>0</v>
      </c>
      <c r="C125" s="1" t="n">
        <f aca="false">SUM('Gl MO'!$B125:C125)</f>
        <v>0</v>
      </c>
      <c r="D125" s="1" t="n">
        <f aca="false">SUM('Gl MO'!$B125:D125)</f>
        <v>0</v>
      </c>
      <c r="E125" s="1" t="n">
        <f aca="false">SUM('Gl MO'!$B125:E125)</f>
        <v>0</v>
      </c>
      <c r="F125" s="1" t="n">
        <f aca="false">SUM('Gl MO'!$B125:F125)</f>
        <v>0</v>
      </c>
      <c r="G125" s="1" t="n">
        <f aca="false">SUM('Gl MO'!$B125:G125)</f>
        <v>0</v>
      </c>
      <c r="H125" s="1" t="n">
        <f aca="false">SUM('Gl MO'!$B125:H125)</f>
        <v>0</v>
      </c>
      <c r="I125" s="1" t="n">
        <f aca="false">SUM('Gl MO'!$B125:I125)</f>
        <v>0</v>
      </c>
      <c r="J125" s="1" t="n">
        <f aca="false">SUM('Gl MO'!$B125:J125)</f>
        <v>0</v>
      </c>
      <c r="K125" s="1" t="n">
        <f aca="false">SUM('Gl MO'!$B125:K125)</f>
        <v>0</v>
      </c>
      <c r="L125" s="1" t="n">
        <f aca="false">SUM('Gl MO'!$B125:L125)</f>
        <v>0</v>
      </c>
      <c r="M125" s="1" t="n">
        <f aca="false">SUM('Gl MO'!$B125:M125)</f>
        <v>0</v>
      </c>
    </row>
    <row r="126" customFormat="false" ht="12.75" hidden="false" customHeight="false" outlineLevel="0" collapsed="false">
      <c r="A126" s="26" t="s">
        <v>66</v>
      </c>
      <c r="B126" s="1" t="n">
        <f aca="false">SUM('Gl MO'!$B126:B126)</f>
        <v>0</v>
      </c>
      <c r="C126" s="1" t="n">
        <f aca="false">SUM('Gl MO'!$B126:C126)</f>
        <v>0</v>
      </c>
      <c r="D126" s="1" t="n">
        <f aca="false">SUM('Gl MO'!$B126:D126)</f>
        <v>0</v>
      </c>
      <c r="E126" s="1" t="n">
        <f aca="false">SUM('Gl MO'!$B126:E126)</f>
        <v>0</v>
      </c>
      <c r="F126" s="1" t="n">
        <f aca="false">SUM('Gl MO'!$B126:F126)</f>
        <v>0</v>
      </c>
      <c r="G126" s="1" t="n">
        <f aca="false">SUM('Gl MO'!$B126:G126)</f>
        <v>0</v>
      </c>
      <c r="H126" s="1" t="n">
        <f aca="false">SUM('Gl MO'!$B126:H126)</f>
        <v>0</v>
      </c>
      <c r="I126" s="1" t="n">
        <f aca="false">SUM('Gl MO'!$B126:I126)</f>
        <v>0</v>
      </c>
      <c r="J126" s="1" t="n">
        <f aca="false">SUM('Gl MO'!$B126:J126)</f>
        <v>0</v>
      </c>
      <c r="K126" s="1" t="n">
        <f aca="false">SUM('Gl MO'!$B126:K126)</f>
        <v>0</v>
      </c>
      <c r="L126" s="1" t="n">
        <f aca="false">SUM('Gl MO'!$B126:L126)</f>
        <v>0</v>
      </c>
      <c r="M126" s="1" t="n">
        <f aca="false">SUM('Gl MO'!$B126:M126)</f>
        <v>0</v>
      </c>
    </row>
    <row r="127" customFormat="false" ht="12.75" hidden="false" customHeight="false" outlineLevel="0" collapsed="false">
      <c r="A127" s="26"/>
      <c r="B127" s="1" t="n">
        <f aca="false">SUM('Gl MO'!$B127:B127)</f>
        <v>0</v>
      </c>
      <c r="C127" s="1" t="n">
        <f aca="false">SUM('Gl MO'!$B127:C127)</f>
        <v>0</v>
      </c>
      <c r="D127" s="1" t="n">
        <f aca="false">SUM('Gl MO'!$B127:D127)</f>
        <v>0</v>
      </c>
      <c r="E127" s="1" t="n">
        <f aca="false">SUM('Gl MO'!$B127:E127)</f>
        <v>0</v>
      </c>
      <c r="F127" s="1" t="n">
        <f aca="false">SUM('Gl MO'!$B127:F127)</f>
        <v>0</v>
      </c>
      <c r="G127" s="1" t="n">
        <f aca="false">SUM('Gl MO'!$B127:G127)</f>
        <v>0</v>
      </c>
      <c r="H127" s="1" t="n">
        <f aca="false">SUM('Gl MO'!$B127:H127)</f>
        <v>0</v>
      </c>
      <c r="I127" s="1" t="n">
        <f aca="false">SUM('Gl MO'!$B127:I127)</f>
        <v>0</v>
      </c>
      <c r="J127" s="1" t="n">
        <f aca="false">SUM('Gl MO'!$B127:J127)</f>
        <v>0</v>
      </c>
      <c r="K127" s="1" t="n">
        <f aca="false">SUM('Gl MO'!$B127:K127)</f>
        <v>0</v>
      </c>
      <c r="L127" s="1" t="n">
        <f aca="false">SUM('Gl MO'!$B127:L127)</f>
        <v>0</v>
      </c>
      <c r="M127" s="1" t="n">
        <f aca="false">SUM('Gl MO'!$B127:M127)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SUM('Gl MO'!$B128:B128)</f>
        <v>0</v>
      </c>
      <c r="C128" s="27" t="n">
        <f aca="false">SUM('Gl MO'!$B128:C128)</f>
        <v>0</v>
      </c>
      <c r="D128" s="27" t="n">
        <f aca="false">SUM('Gl MO'!$B128:D128)</f>
        <v>0</v>
      </c>
      <c r="E128" s="27" t="n">
        <f aca="false">SUM('Gl MO'!$B128:E128)</f>
        <v>0</v>
      </c>
      <c r="F128" s="27" t="n">
        <f aca="false">SUM('Gl MO'!$B128:F128)</f>
        <v>0</v>
      </c>
      <c r="G128" s="27" t="n">
        <f aca="false">SUM('Gl MO'!$B128:G128)</f>
        <v>44108</v>
      </c>
      <c r="H128" s="27" t="n">
        <f aca="false">SUM('Gl MO'!$B128:H128)</f>
        <v>88216</v>
      </c>
      <c r="I128" s="27" t="n">
        <f aca="false">SUM('Gl MO'!$B128:I128)</f>
        <v>132325</v>
      </c>
      <c r="J128" s="27" t="n">
        <f aca="false">SUM('Gl MO'!$B128:J128)</f>
        <v>176433</v>
      </c>
      <c r="K128" s="27" t="n">
        <f aca="false">SUM('Gl MO'!$B128:K128)</f>
        <v>220542</v>
      </c>
      <c r="L128" s="27" t="n">
        <f aca="false">SUM('Gl MO'!$B128:L128)</f>
        <v>264651</v>
      </c>
      <c r="M128" s="27" t="n">
        <f aca="false">SUM('Gl MO'!$B128:M128)</f>
        <v>308759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f aca="false">SUM('Gl MO'!$B131:B131)</f>
        <v>0</v>
      </c>
      <c r="C131" s="1" t="n">
        <f aca="false">SUM('Gl MO'!$B131:C131)</f>
        <v>0</v>
      </c>
      <c r="D131" s="1" t="n">
        <f aca="false">SUM('Gl MO'!$B131:D131)</f>
        <v>0</v>
      </c>
      <c r="E131" s="1" t="n">
        <f aca="false">SUM('Gl MO'!$B131:E131)</f>
        <v>0</v>
      </c>
      <c r="F131" s="1" t="n">
        <f aca="false">SUM('Gl MO'!$B131:F131)</f>
        <v>0</v>
      </c>
      <c r="G131" s="1" t="n">
        <f aca="false">SUM('Gl MO'!$B131:G131)</f>
        <v>0</v>
      </c>
      <c r="H131" s="1" t="n">
        <f aca="false">SUM('Gl MO'!$B131:H131)</f>
        <v>0</v>
      </c>
      <c r="I131" s="1" t="n">
        <f aca="false">SUM('Gl MO'!$B131:I131)</f>
        <v>0</v>
      </c>
      <c r="J131" s="1" t="n">
        <f aca="false">SUM('Gl MO'!$B131:J131)</f>
        <v>0</v>
      </c>
      <c r="K131" s="1" t="n">
        <f aca="false">SUM('Gl MO'!$B131:K131)</f>
        <v>0</v>
      </c>
      <c r="L131" s="1" t="n">
        <f aca="false">SUM('Gl MO'!$B131:L131)</f>
        <v>0</v>
      </c>
      <c r="M131" s="1" t="n">
        <f aca="false">SUM('Gl MO'!$B131:M131)</f>
        <v>0</v>
      </c>
    </row>
    <row r="132" customFormat="false" ht="12.75" hidden="false" customHeight="false" outlineLevel="0" collapsed="false">
      <c r="A132" s="26" t="s">
        <v>70</v>
      </c>
      <c r="B132" s="1" t="n">
        <f aca="false">SUM('Gl MO'!$B132:B132)</f>
        <v>0</v>
      </c>
      <c r="C132" s="1" t="n">
        <f aca="false">SUM('Gl MO'!$B132:C132)</f>
        <v>0</v>
      </c>
      <c r="D132" s="1" t="n">
        <f aca="false">SUM('Gl MO'!$B132:D132)</f>
        <v>0</v>
      </c>
      <c r="E132" s="1" t="n">
        <f aca="false">SUM('Gl MO'!$B132:E132)</f>
        <v>0</v>
      </c>
      <c r="F132" s="1" t="n">
        <f aca="false">SUM('Gl MO'!$B132:F132)</f>
        <v>0</v>
      </c>
      <c r="G132" s="1" t="n">
        <f aca="false">SUM('Gl MO'!$B132:G132)</f>
        <v>902997</v>
      </c>
      <c r="H132" s="1" t="n">
        <f aca="false">SUM('Gl MO'!$B132:H132)</f>
        <v>1774430</v>
      </c>
      <c r="I132" s="1" t="n">
        <f aca="false">SUM('Gl MO'!$B132:I132)</f>
        <v>2614739</v>
      </c>
      <c r="J132" s="1" t="n">
        <f aca="false">SUM('Gl MO'!$B132:J132)</f>
        <v>3452882</v>
      </c>
      <c r="K132" s="1" t="n">
        <f aca="false">SUM('Gl MO'!$B132:K132)</f>
        <v>4294629</v>
      </c>
      <c r="L132" s="1" t="n">
        <f aca="false">SUM('Gl MO'!$B132:L132)</f>
        <v>5140978</v>
      </c>
      <c r="M132" s="1" t="n">
        <f aca="false">SUM('Gl MO'!$B132:M132)</f>
        <v>5991964</v>
      </c>
    </row>
    <row r="133" customFormat="false" ht="12.75" hidden="false" customHeight="false" outlineLevel="0" collapsed="false">
      <c r="A133" s="26" t="s">
        <v>72</v>
      </c>
      <c r="B133" s="1" t="n">
        <f aca="false">SUM('Gl MO'!$B133:B133)</f>
        <v>0</v>
      </c>
      <c r="C133" s="1" t="n">
        <f aca="false">SUM('Gl MO'!$B133:C133)</f>
        <v>0</v>
      </c>
      <c r="D133" s="1" t="n">
        <f aca="false">SUM('Gl MO'!$B133:D133)</f>
        <v>0</v>
      </c>
      <c r="E133" s="1" t="n">
        <f aca="false">SUM('Gl MO'!$B133:E133)</f>
        <v>0</v>
      </c>
      <c r="F133" s="1" t="n">
        <f aca="false">SUM('Gl MO'!$B133:F133)</f>
        <v>0</v>
      </c>
      <c r="G133" s="1" t="n">
        <f aca="false">SUM('Gl MO'!$B133:G133)</f>
        <v>0</v>
      </c>
      <c r="H133" s="1" t="n">
        <f aca="false">SUM('Gl MO'!$B133:H133)</f>
        <v>430833.333333333</v>
      </c>
      <c r="I133" s="1" t="n">
        <f aca="false">SUM('Gl MO'!$B133:I133)</f>
        <v>861666.666666667</v>
      </c>
      <c r="J133" s="1" t="n">
        <f aca="false">SUM('Gl MO'!$B133:J133)</f>
        <v>1292500</v>
      </c>
      <c r="K133" s="1" t="n">
        <f aca="false">SUM('Gl MO'!$B133:K133)</f>
        <v>1723333.33333333</v>
      </c>
      <c r="L133" s="1" t="n">
        <f aca="false">SUM('Gl MO'!$B133:L133)</f>
        <v>2154166.66666667</v>
      </c>
      <c r="M133" s="1" t="n">
        <f aca="false">SUM('Gl MO'!$B133:M133)</f>
        <v>2585000</v>
      </c>
    </row>
    <row r="134" customFormat="false" ht="12.75" hidden="false" customHeight="false" outlineLevel="0" collapsed="false">
      <c r="A134" s="26"/>
      <c r="B134" s="1" t="n">
        <f aca="false">SUM('Gl MO'!$B134:B134)</f>
        <v>0</v>
      </c>
      <c r="C134" s="1" t="n">
        <f aca="false">SUM('Gl MO'!$B134:C134)</f>
        <v>0</v>
      </c>
      <c r="D134" s="1" t="n">
        <f aca="false">SUM('Gl MO'!$B134:D134)</f>
        <v>0</v>
      </c>
      <c r="E134" s="1" t="n">
        <f aca="false">SUM('Gl MO'!$B134:E134)</f>
        <v>0</v>
      </c>
      <c r="F134" s="1" t="n">
        <f aca="false">SUM('Gl MO'!$B134:F134)</f>
        <v>0</v>
      </c>
      <c r="G134" s="1" t="n">
        <f aca="false">SUM('Gl MO'!$B134:G134)</f>
        <v>0</v>
      </c>
      <c r="H134" s="1" t="n">
        <f aca="false">SUM('Gl MO'!$B134:H134)</f>
        <v>0</v>
      </c>
      <c r="I134" s="1" t="n">
        <f aca="false">SUM('Gl MO'!$B134:I134)</f>
        <v>0</v>
      </c>
      <c r="J134" s="1" t="n">
        <f aca="false">SUM('Gl MO'!$B134:J134)</f>
        <v>0</v>
      </c>
      <c r="K134" s="1" t="n">
        <f aca="false">SUM('Gl MO'!$B134:K134)</f>
        <v>0</v>
      </c>
      <c r="L134" s="1" t="n">
        <f aca="false">SUM('Gl MO'!$B134:L134)</f>
        <v>0</v>
      </c>
      <c r="M134" s="1" t="n">
        <f aca="false">SUM('Gl MO'!$B134:M134)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SUM('Gl MO'!$B135:B135)</f>
        <v>0</v>
      </c>
      <c r="C135" s="27" t="n">
        <f aca="false">SUM('Gl MO'!$B135:C135)</f>
        <v>0</v>
      </c>
      <c r="D135" s="27" t="n">
        <f aca="false">SUM('Gl MO'!$B135:D135)</f>
        <v>0</v>
      </c>
      <c r="E135" s="27" t="n">
        <f aca="false">SUM('Gl MO'!$B135:E135)</f>
        <v>0</v>
      </c>
      <c r="F135" s="27" t="n">
        <f aca="false">SUM('Gl MO'!$B135:F135)</f>
        <v>0</v>
      </c>
      <c r="G135" s="27" t="n">
        <f aca="false">SUM('Gl MO'!$B135:G135)</f>
        <v>902997</v>
      </c>
      <c r="H135" s="27" t="n">
        <f aca="false">SUM('Gl MO'!$B135:H135)</f>
        <v>2205263.33333333</v>
      </c>
      <c r="I135" s="27" t="n">
        <f aca="false">SUM('Gl MO'!$B135:I135)</f>
        <v>3476405.66666667</v>
      </c>
      <c r="J135" s="27" t="n">
        <f aca="false">SUM('Gl MO'!$B135:J135)</f>
        <v>4745382</v>
      </c>
      <c r="K135" s="27" t="n">
        <f aca="false">SUM('Gl MO'!$B135:K135)</f>
        <v>6017962.33333333</v>
      </c>
      <c r="L135" s="27" t="n">
        <f aca="false">SUM('Gl MO'!$B135:L135)</f>
        <v>7295144.66666667</v>
      </c>
      <c r="M135" s="27" t="n">
        <f aca="false">SUM('Gl MO'!$B135:M135)</f>
        <v>8576964</v>
      </c>
    </row>
    <row r="137" customFormat="false" ht="13.5" hidden="false" customHeight="false" outlineLevel="0" collapsed="false">
      <c r="A137" s="10" t="s">
        <v>74</v>
      </c>
      <c r="B137" s="28" t="n">
        <f aca="false">SUM('Gl MO'!$B137:B137)</f>
        <v>166397</v>
      </c>
      <c r="C137" s="28" t="n">
        <f aca="false">SUM('Gl MO'!$B137:C137)</f>
        <v>346249</v>
      </c>
      <c r="D137" s="28" t="n">
        <f aca="false">SUM('Gl MO'!$B137:D137)</f>
        <v>545606</v>
      </c>
      <c r="E137" s="28" t="n">
        <f aca="false">SUM('Gl MO'!$B137:E137)</f>
        <v>698463</v>
      </c>
      <c r="F137" s="28" t="n">
        <f aca="false">SUM('Gl MO'!$B137:F137)</f>
        <v>814208</v>
      </c>
      <c r="G137" s="28" t="n">
        <f aca="false">SUM('Gl MO'!$B137:G137)</f>
        <v>2018277.66666667</v>
      </c>
      <c r="H137" s="28" t="n">
        <f aca="false">SUM('Gl MO'!$B137:H137)</f>
        <v>3590783.66666667</v>
      </c>
      <c r="I137" s="28" t="n">
        <f aca="false">SUM('Gl MO'!$B137:I137)</f>
        <v>5132166.66666667</v>
      </c>
      <c r="J137" s="28" t="n">
        <f aca="false">SUM('Gl MO'!$B137:J137)</f>
        <v>6671382.66666667</v>
      </c>
      <c r="K137" s="28" t="n">
        <f aca="false">SUM('Gl MO'!$B137:K137)</f>
        <v>8291547.66666667</v>
      </c>
      <c r="L137" s="28" t="n">
        <f aca="false">SUM('Gl MO'!$B137:L137)</f>
        <v>9838971.66666667</v>
      </c>
      <c r="M137" s="28" t="n">
        <f aca="false">SUM('Gl MO'!$B137:M137)</f>
        <v>11391031.6666667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Gleason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94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XML/filtered-attachments/xls/00_O_M_analysis___0003.xls'#$Gl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45926.945307986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95</v>
      </c>
      <c r="C147" s="15" t="s">
        <v>95</v>
      </c>
      <c r="D147" s="15" t="s">
        <v>95</v>
      </c>
      <c r="E147" s="15" t="s">
        <v>95</v>
      </c>
      <c r="F147" s="15" t="s">
        <v>95</v>
      </c>
      <c r="G147" s="15" t="s">
        <v>95</v>
      </c>
      <c r="H147" s="15" t="s">
        <v>95</v>
      </c>
      <c r="I147" s="15" t="s">
        <v>95</v>
      </c>
      <c r="J147" s="15" t="s">
        <v>95</v>
      </c>
      <c r="K147" s="15" t="s">
        <v>95</v>
      </c>
      <c r="L147" s="15" t="s">
        <v>95</v>
      </c>
      <c r="M147" s="15" t="s">
        <v>95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166397</v>
      </c>
      <c r="C150" s="19" t="n">
        <f aca="false">+C80-C10</f>
        <v>253380.45</v>
      </c>
      <c r="D150" s="19" t="n">
        <f aca="false">+D80-D10</f>
        <v>360124.45</v>
      </c>
      <c r="E150" s="19" t="n">
        <f aca="false">+E80-E10</f>
        <v>337924.56</v>
      </c>
      <c r="F150" s="19" t="n">
        <f aca="false">+F80-F10</f>
        <v>253669.56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</row>
    <row r="161" customFormat="false" ht="12.75" hidden="false" customHeight="fals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</row>
    <row r="162" customFormat="false" ht="12.75" hidden="false" customHeight="fals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54</v>
      </c>
      <c r="B182" s="23" t="n">
        <f aca="false">SUM(B153:B181)</f>
        <v>0</v>
      </c>
      <c r="C182" s="23" t="n">
        <f aca="false">SUM(C153:C181)</f>
        <v>0</v>
      </c>
      <c r="D182" s="23" t="n">
        <f aca="false">SUM(D153:D181)</f>
        <v>0</v>
      </c>
      <c r="E182" s="23" t="n">
        <f aca="false">SUM(E153:E181)</f>
        <v>0</v>
      </c>
      <c r="F182" s="23" t="n">
        <f aca="false">SUM(F153:F181)</f>
        <v>0</v>
      </c>
      <c r="G182" s="23" t="n">
        <f aca="false">SUM(G153:G181)</f>
        <v>0</v>
      </c>
      <c r="H182" s="23" t="n">
        <f aca="false">SUM(H153:H181)</f>
        <v>0</v>
      </c>
      <c r="I182" s="23" t="n">
        <f aca="false">SUM(I153:I181)</f>
        <v>0</v>
      </c>
      <c r="J182" s="23" t="n">
        <f aca="false">SUM(J153:J181)</f>
        <v>0</v>
      </c>
      <c r="K182" s="23" t="n">
        <f aca="false">SUM(K153:K181)</f>
        <v>0</v>
      </c>
      <c r="L182" s="23" t="n">
        <f aca="false">SUM(L153:L181)</f>
        <v>0</v>
      </c>
      <c r="M182" s="23" t="n">
        <f aca="false">SUM(M153:M181)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-23809.5238095238</v>
      </c>
      <c r="I184" s="24" t="n">
        <f aca="false">+I114-I44</f>
        <v>-35714.2857142857</v>
      </c>
      <c r="J184" s="24" t="n">
        <f aca="false">+J114-J44</f>
        <v>-47619.0476190476</v>
      </c>
      <c r="K184" s="24" t="n">
        <f aca="false">+K114-K44</f>
        <v>-59523.8095238095</v>
      </c>
      <c r="L184" s="24" t="n">
        <f aca="false">+L114-L44</f>
        <v>-71428.5714285714</v>
      </c>
      <c r="M184" s="24" t="n">
        <f aca="false">+M114-M44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0</v>
      </c>
      <c r="H186" s="24" t="n">
        <f aca="false">+H116-H46</f>
        <v>-1</v>
      </c>
      <c r="I186" s="24" t="n">
        <f aca="false">+I116-I46</f>
        <v>-1</v>
      </c>
      <c r="J186" s="24" t="n">
        <f aca="false">+J116-J46</f>
        <v>-1</v>
      </c>
      <c r="K186" s="24" t="n">
        <f aca="false">+K116-K46</f>
        <v>-2</v>
      </c>
      <c r="L186" s="24" t="n">
        <f aca="false">+L116-L46</f>
        <v>-1</v>
      </c>
      <c r="M186" s="24" t="n">
        <f aca="false">+M116-M46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-11904.7619047619</v>
      </c>
      <c r="H188" s="19" t="n">
        <f aca="false">+H182+H184+H186</f>
        <v>-23810.5238095238</v>
      </c>
      <c r="I188" s="19" t="n">
        <f aca="false">+I182+I184+I186</f>
        <v>-35715.2857142857</v>
      </c>
      <c r="J188" s="19" t="n">
        <f aca="false">+J182+J184+J186</f>
        <v>-47620.0476190476</v>
      </c>
      <c r="K188" s="19" t="n">
        <f aca="false">+K182+K184+K186</f>
        <v>-59525.8095238095</v>
      </c>
      <c r="L188" s="19" t="n">
        <f aca="false">+L182+L184+L186</f>
        <v>-71429.5714285714</v>
      </c>
      <c r="M188" s="19" t="n">
        <f aca="false">+M182+M184+M186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4079.16666666667</v>
      </c>
      <c r="H192" s="1" t="n">
        <f aca="false">+H122-H52</f>
        <v>8158.33333333334</v>
      </c>
      <c r="I192" s="1" t="n">
        <f aca="false">+I122-I52</f>
        <v>12237.5</v>
      </c>
      <c r="J192" s="1" t="n">
        <f aca="false">+J122-J52</f>
        <v>16316.6666666667</v>
      </c>
      <c r="K192" s="1" t="n">
        <f aca="false">+K122-K52</f>
        <v>20395.8333333333</v>
      </c>
      <c r="L192" s="1" t="n">
        <f aca="false">+L122-L52</f>
        <v>24475</v>
      </c>
      <c r="M192" s="1" t="n">
        <f aca="false">+M122-M52</f>
        <v>28554.1666666667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4079.16666666667</v>
      </c>
      <c r="H198" s="27" t="n">
        <f aca="false">SUM(H190:H197)</f>
        <v>8158.33333333334</v>
      </c>
      <c r="I198" s="27" t="n">
        <f aca="false">SUM(I190:I197)</f>
        <v>12237.5</v>
      </c>
      <c r="J198" s="27" t="n">
        <f aca="false">SUM(J190:J197)</f>
        <v>16316.6666666667</v>
      </c>
      <c r="K198" s="27" t="n">
        <f aca="false">SUM(K190:K197)</f>
        <v>20395.8333333333</v>
      </c>
      <c r="L198" s="27" t="n">
        <f aca="false">SUM(L190:L197)</f>
        <v>24475</v>
      </c>
      <c r="M198" s="27" t="n">
        <f aca="false">SUM(M190:M197)</f>
        <v>28554.1666666667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-2805</v>
      </c>
      <c r="H202" s="1" t="n">
        <f aca="false">+H132-H62</f>
        <v>-12528</v>
      </c>
      <c r="I202" s="1" t="n">
        <f aca="false">+I132-I62</f>
        <v>33724</v>
      </c>
      <c r="J202" s="1" t="n">
        <f aca="false">+J132-J62</f>
        <v>151231</v>
      </c>
      <c r="K202" s="1" t="n">
        <f aca="false">+K132-K62</f>
        <v>268482</v>
      </c>
      <c r="L202" s="1" t="n">
        <f aca="false">+L132-L62</f>
        <v>384766</v>
      </c>
      <c r="M202" s="1" t="n">
        <f aca="false">+M132-M62</f>
        <v>500018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22814.3333333333</v>
      </c>
      <c r="I203" s="1" t="n">
        <f aca="false">+I133-I63</f>
        <v>45628.6666666666</v>
      </c>
      <c r="J203" s="1" t="n">
        <f aca="false">+J133-J63</f>
        <v>68443</v>
      </c>
      <c r="K203" s="1" t="n">
        <f aca="false">+K133-K63</f>
        <v>91257.3333333333</v>
      </c>
      <c r="L203" s="1" t="n">
        <f aca="false">+L133-L63</f>
        <v>114071.666666667</v>
      </c>
      <c r="M203" s="1" t="n">
        <f aca="false">+M133-M63</f>
        <v>136886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-2805</v>
      </c>
      <c r="H205" s="27" t="n">
        <f aca="false">SUM(H200:H204)</f>
        <v>10286.3333333333</v>
      </c>
      <c r="I205" s="27" t="n">
        <f aca="false">SUM(I200:I204)</f>
        <v>79352.6666666666</v>
      </c>
      <c r="J205" s="27" t="n">
        <f aca="false">SUM(J200:J204)</f>
        <v>219674</v>
      </c>
      <c r="K205" s="27" t="n">
        <f aca="false">SUM(K200:K204)</f>
        <v>359739.333333333</v>
      </c>
      <c r="L205" s="27" t="n">
        <f aca="false">SUM(L200:L204)</f>
        <v>498837.666666667</v>
      </c>
      <c r="M205" s="27" t="n">
        <f aca="false">SUM(M200:M204)</f>
        <v>636904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166397</v>
      </c>
      <c r="C207" s="28" t="n">
        <f aca="false">+C150+C188+C198+C205</f>
        <v>253380.45</v>
      </c>
      <c r="D207" s="28" t="n">
        <f aca="false">+D150+D188+D198+D205</f>
        <v>360124.45</v>
      </c>
      <c r="E207" s="28" t="n">
        <f aca="false">+E150+E188+E198+E205</f>
        <v>337924.56</v>
      </c>
      <c r="F207" s="28" t="n">
        <f aca="false">+F150+F188+F198+F205</f>
        <v>253669.56</v>
      </c>
      <c r="G207" s="28" t="n">
        <f aca="false">+G150+G188+G198+G205</f>
        <v>-10630.5952380952</v>
      </c>
      <c r="H207" s="28" t="n">
        <f aca="false">+H150+H188+H198+H205</f>
        <v>-5365.85714285716</v>
      </c>
      <c r="I207" s="28" t="n">
        <f aca="false">+I150+I188+I198+I205</f>
        <v>55874.8809523809</v>
      </c>
      <c r="J207" s="28" t="n">
        <f aca="false">+J150+J188+J198+J205</f>
        <v>188370.619047619</v>
      </c>
      <c r="K207" s="28" t="n">
        <f aca="false">+K150+K188+K198+K205</f>
        <v>320609.357142857</v>
      </c>
      <c r="L207" s="28" t="n">
        <f aca="false">+L150+L188+L198+L205</f>
        <v>451883.095238095</v>
      </c>
      <c r="M207" s="28" t="n">
        <f aca="false">+M150+M188+M198+M205</f>
        <v>582124.833333333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2" activeCellId="0" sqref="A2:N2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6" min="6" style="1" width="10.71"/>
    <col collapsed="false" customWidth="true" hidden="false" outlineLevel="0" max="7" min="7" style="1" width="11.28"/>
    <col collapsed="false" customWidth="true" hidden="false" outlineLevel="0" max="8" min="8" style="1" width="10.71"/>
    <col collapsed="false" customWidth="true" hidden="false" outlineLevel="0" max="9" min="9" style="1" width="2.7"/>
    <col collapsed="false" customWidth="true" hidden="false" outlineLevel="0" max="10" min="10" style="1" width="12.99"/>
    <col collapsed="false" customWidth="true" hidden="false" outlineLevel="0" max="11" min="11" style="1" width="11.7"/>
    <col collapsed="false" customWidth="true" hidden="false" outlineLevel="0" max="12" min="12" style="1" width="11.56"/>
    <col collapsed="false" customWidth="true" hidden="false" outlineLevel="0" max="13" min="13" style="1" width="2.7"/>
    <col collapsed="false" customWidth="true" hidden="false" outlineLevel="0" max="14" min="14" style="1" width="72.13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+'Gl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XML/filtered-attachments/xls/00_O_M_analysis___0003.xls'#$Consol Summary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45926.9453076079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14</v>
      </c>
      <c r="C7" s="13"/>
      <c r="D7" s="13"/>
      <c r="E7" s="8"/>
      <c r="F7" s="13" t="s">
        <v>15</v>
      </c>
      <c r="G7" s="13"/>
      <c r="H7" s="13"/>
      <c r="I7" s="14"/>
      <c r="J7" s="13" t="s">
        <v>16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17</v>
      </c>
      <c r="C8" s="15" t="s">
        <v>18</v>
      </c>
      <c r="D8" s="15" t="s">
        <v>19</v>
      </c>
      <c r="F8" s="15" t="s">
        <v>17</v>
      </c>
      <c r="G8" s="15" t="s">
        <v>18</v>
      </c>
      <c r="H8" s="15" t="s">
        <v>19</v>
      </c>
      <c r="I8" s="15"/>
      <c r="J8" s="15" t="s">
        <v>20</v>
      </c>
      <c r="K8" s="15" t="s">
        <v>18</v>
      </c>
      <c r="L8" s="15" t="s">
        <v>19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21</v>
      </c>
      <c r="K9" s="17" t="s">
        <v>21</v>
      </c>
      <c r="L9" s="17" t="s">
        <v>21</v>
      </c>
      <c r="M9" s="18"/>
      <c r="N9" s="17" t="s">
        <v>22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23</v>
      </c>
      <c r="B11" s="19" t="n">
        <f aca="false">+'WC Summ'!B11+'WH Summ'!B11+'Gl Summ'!B11</f>
        <v>322134</v>
      </c>
      <c r="C11" s="19" t="n">
        <f aca="false">+'WC Summ'!C11+'WH Summ'!C11+'Gl Summ'!C11</f>
        <v>620413</v>
      </c>
      <c r="D11" s="19" t="n">
        <f aca="false">+C11-B11</f>
        <v>298279</v>
      </c>
      <c r="F11" s="19" t="n">
        <f aca="false">+'WC Summ'!F11+'WH Summ'!F11+'Gl Summ'!F11</f>
        <v>611453.53</v>
      </c>
      <c r="G11" s="19" t="n">
        <f aca="false">+'WC Summ'!G11+'WH Summ'!G11+'Gl Summ'!G11</f>
        <v>1688121</v>
      </c>
      <c r="H11" s="19" t="n">
        <f aca="false">+G11-F11</f>
        <v>1076667.47</v>
      </c>
      <c r="J11" s="19" t="n">
        <f aca="false">+'WC Summ'!J11+'WH Summ'!J11+'Gl Summ'!J11</f>
        <v>2625435</v>
      </c>
      <c r="K11" s="19" t="n">
        <f aca="false">+'WC Summ'!K11+'WH Summ'!K11+'Gl Summ'!K11</f>
        <v>2625435</v>
      </c>
      <c r="L11" s="19" t="n">
        <f aca="false">+K11-J11</f>
        <v>0</v>
      </c>
      <c r="N11" s="1" t="s">
        <v>24</v>
      </c>
    </row>
    <row r="13" customFormat="false" ht="12.75" hidden="false" customHeight="false" outlineLevel="0" collapsed="false">
      <c r="A13" s="10" t="s">
        <v>25</v>
      </c>
    </row>
    <row r="14" customFormat="false" ht="12.75" hidden="false" customHeight="false" outlineLevel="0" collapsed="false">
      <c r="A14" s="20" t="s">
        <v>26</v>
      </c>
    </row>
    <row r="15" customFormat="false" ht="12.75" hidden="false" customHeight="false" outlineLevel="0" collapsed="false">
      <c r="A15" s="21" t="s">
        <v>27</v>
      </c>
      <c r="B15" s="1" t="n">
        <f aca="false">+'WC Summ'!B15+'WH Summ'!B15+'Gl Summ'!B15</f>
        <v>0</v>
      </c>
      <c r="C15" s="1" t="n">
        <f aca="false">+'WC Summ'!C15+'WH Summ'!C15+'Gl Summ'!C15</f>
        <v>0</v>
      </c>
      <c r="D15" s="1" t="n">
        <f aca="false">+'WC Summ'!D15+'WH Summ'!D15+'Gl Summ'!D15</f>
        <v>0</v>
      </c>
      <c r="F15" s="1" t="n">
        <f aca="false">+'WC Summ'!F15+'WH Summ'!F15+'Gl Summ'!F15</f>
        <v>0</v>
      </c>
      <c r="G15" s="1" t="n">
        <f aca="false">+'WC Summ'!G15+'WH Summ'!G15+'Gl Summ'!G15</f>
        <v>0</v>
      </c>
      <c r="H15" s="1" t="n">
        <f aca="false">+'WC Summ'!H15+'WH Summ'!H15+'Gl Summ'!H15</f>
        <v>0</v>
      </c>
      <c r="J15" s="1" t="n">
        <f aca="false">+'WC Summ'!J15+'WH Summ'!J15+'Gl Summ'!J15</f>
        <v>0</v>
      </c>
      <c r="K15" s="1" t="n">
        <f aca="false">+'WC Summ'!K15+'WH Summ'!K15+'Gl Summ'!K15</f>
        <v>0</v>
      </c>
      <c r="L15" s="1" t="n">
        <f aca="false">+'WC Summ'!L15+'WH Summ'!L15+'Gl Summ'!L15</f>
        <v>0</v>
      </c>
    </row>
    <row r="16" customFormat="false" ht="12.75" hidden="false" customHeight="false" outlineLevel="0" collapsed="false">
      <c r="A16" s="21" t="s">
        <v>28</v>
      </c>
      <c r="B16" s="1" t="n">
        <f aca="false">+'WC Summ'!B16+'WH Summ'!B16+'Gl Summ'!B16</f>
        <v>0</v>
      </c>
      <c r="C16" s="1" t="n">
        <f aca="false">+'WC Summ'!C16+'WH Summ'!C16+'Gl Summ'!C16</f>
        <v>0</v>
      </c>
      <c r="D16" s="1" t="n">
        <f aca="false">+'WC Summ'!D16+'WH Summ'!D16+'Gl Summ'!D16</f>
        <v>0</v>
      </c>
      <c r="F16" s="1" t="n">
        <f aca="false">+'WC Summ'!F16+'WH Summ'!F16+'Gl Summ'!F16</f>
        <v>0</v>
      </c>
      <c r="G16" s="1" t="n">
        <f aca="false">+'WC Summ'!G16+'WH Summ'!G16+'Gl Summ'!G16</f>
        <v>0</v>
      </c>
      <c r="H16" s="1" t="n">
        <f aca="false">+'WC Summ'!H16+'WH Summ'!H16+'Gl Summ'!H16</f>
        <v>0</v>
      </c>
      <c r="J16" s="1" t="n">
        <f aca="false">+'WC Summ'!J16+'WH Summ'!J16+'Gl Summ'!J16</f>
        <v>0</v>
      </c>
      <c r="K16" s="1" t="n">
        <f aca="false">+'WC Summ'!K16+'WH Summ'!K16+'Gl Summ'!K16</f>
        <v>0</v>
      </c>
      <c r="L16" s="1" t="n">
        <f aca="false">+'WC Summ'!L16+'WH Summ'!L16+'Gl Summ'!L16</f>
        <v>0</v>
      </c>
    </row>
    <row r="17" customFormat="false" ht="12.75" hidden="false" customHeight="false" outlineLevel="0" collapsed="false">
      <c r="A17" s="21" t="s">
        <v>29</v>
      </c>
      <c r="B17" s="1" t="n">
        <f aca="false">+'WC Summ'!B17+'WH Summ'!B17+'Gl Summ'!B17</f>
        <v>0</v>
      </c>
      <c r="C17" s="1" t="n">
        <f aca="false">+'WC Summ'!C17+'WH Summ'!C17+'Gl Summ'!C17</f>
        <v>0</v>
      </c>
      <c r="D17" s="1" t="n">
        <f aca="false">+'WC Summ'!D17+'WH Summ'!D17+'Gl Summ'!D17</f>
        <v>0</v>
      </c>
      <c r="F17" s="1" t="n">
        <f aca="false">+'WC Summ'!F17+'WH Summ'!F17+'Gl Summ'!F17</f>
        <v>0</v>
      </c>
      <c r="G17" s="1" t="n">
        <f aca="false">+'WC Summ'!G17+'WH Summ'!G17+'Gl Summ'!G17</f>
        <v>0</v>
      </c>
      <c r="H17" s="1" t="n">
        <f aca="false">+'WC Summ'!H17+'WH Summ'!H17+'Gl Summ'!H17</f>
        <v>0</v>
      </c>
      <c r="J17" s="1" t="n">
        <f aca="false">+'WC Summ'!J17+'WH Summ'!J17+'Gl Summ'!J17</f>
        <v>0</v>
      </c>
      <c r="K17" s="1" t="n">
        <f aca="false">+'WC Summ'!K17+'WH Summ'!K17+'Gl Summ'!K17</f>
        <v>0</v>
      </c>
      <c r="L17" s="1" t="n">
        <f aca="false">+'WC Summ'!L17+'WH Summ'!L17+'Gl Summ'!L17</f>
        <v>0</v>
      </c>
    </row>
    <row r="18" customFormat="false" ht="12.75" hidden="false" customHeight="false" outlineLevel="0" collapsed="false">
      <c r="A18" s="21" t="s">
        <v>30</v>
      </c>
      <c r="B18" s="1" t="n">
        <f aca="false">+'WC Summ'!B18+'WH Summ'!B18+'Gl Summ'!B18</f>
        <v>0</v>
      </c>
      <c r="C18" s="1" t="n">
        <f aca="false">+'WC Summ'!C18+'WH Summ'!C18+'Gl Summ'!C18</f>
        <v>0</v>
      </c>
      <c r="D18" s="1" t="n">
        <f aca="false">+'WC Summ'!D18+'WH Summ'!D18+'Gl Summ'!D18</f>
        <v>0</v>
      </c>
      <c r="F18" s="1" t="n">
        <f aca="false">+'WC Summ'!F18+'WH Summ'!F18+'Gl Summ'!F18</f>
        <v>0</v>
      </c>
      <c r="G18" s="1" t="n">
        <f aca="false">+'WC Summ'!G18+'WH Summ'!G18+'Gl Summ'!G18</f>
        <v>0</v>
      </c>
      <c r="H18" s="1" t="n">
        <f aca="false">+'WC Summ'!H18+'WH Summ'!H18+'Gl Summ'!H18</f>
        <v>0</v>
      </c>
      <c r="J18" s="1" t="n">
        <f aca="false">+'WC Summ'!J18+'WH Summ'!J18+'Gl Summ'!J18</f>
        <v>0</v>
      </c>
      <c r="K18" s="1" t="n">
        <f aca="false">+'WC Summ'!K18+'WH Summ'!K18+'Gl Summ'!K18</f>
        <v>0</v>
      </c>
      <c r="L18" s="1" t="n">
        <f aca="false">+'WC Summ'!L18+'WH Summ'!L18+'Gl Summ'!L18</f>
        <v>0</v>
      </c>
    </row>
    <row r="19" customFormat="false" ht="12.75" hidden="false" customHeight="false" outlineLevel="0" collapsed="false">
      <c r="A19" s="21" t="s">
        <v>31</v>
      </c>
      <c r="B19" s="1" t="n">
        <f aca="false">+'WC Summ'!B19+'WH Summ'!B19+'Gl Summ'!B19</f>
        <v>0</v>
      </c>
      <c r="C19" s="1" t="n">
        <f aca="false">+'WC Summ'!C19+'WH Summ'!C19+'Gl Summ'!C19</f>
        <v>0</v>
      </c>
      <c r="D19" s="1" t="n">
        <f aca="false">+'WC Summ'!D19+'WH Summ'!D19+'Gl Summ'!D19</f>
        <v>0</v>
      </c>
      <c r="F19" s="1" t="n">
        <f aca="false">+'WC Summ'!F19+'WH Summ'!F19+'Gl Summ'!F19</f>
        <v>0</v>
      </c>
      <c r="G19" s="1" t="n">
        <f aca="false">+'WC Summ'!G19+'WH Summ'!G19+'Gl Summ'!G19</f>
        <v>0</v>
      </c>
      <c r="H19" s="1" t="n">
        <f aca="false">+'WC Summ'!H19+'WH Summ'!H19+'Gl Summ'!H19</f>
        <v>0</v>
      </c>
      <c r="J19" s="1" t="n">
        <f aca="false">+'WC Summ'!J19+'WH Summ'!J19+'Gl Summ'!J19</f>
        <v>0</v>
      </c>
      <c r="K19" s="1" t="n">
        <f aca="false">+'WC Summ'!K19+'WH Summ'!K19+'Gl Summ'!K19</f>
        <v>0</v>
      </c>
      <c r="L19" s="1" t="n">
        <f aca="false">+'WC Summ'!L19+'WH Summ'!L19+'Gl Summ'!L19</f>
        <v>0</v>
      </c>
    </row>
    <row r="20" customFormat="false" ht="12.75" hidden="false" customHeight="false" outlineLevel="0" collapsed="false">
      <c r="A20" s="21" t="s">
        <v>32</v>
      </c>
      <c r="B20" s="1" t="n">
        <f aca="false">+'WC Summ'!B20+'WH Summ'!B20+'Gl Summ'!B20</f>
        <v>0</v>
      </c>
      <c r="C20" s="1" t="n">
        <f aca="false">+'WC Summ'!C20+'WH Summ'!C20+'Gl Summ'!C20</f>
        <v>0</v>
      </c>
      <c r="D20" s="1" t="n">
        <f aca="false">+'WC Summ'!D20+'WH Summ'!D20+'Gl Summ'!D20</f>
        <v>0</v>
      </c>
      <c r="F20" s="1" t="n">
        <f aca="false">+'WC Summ'!F20+'WH Summ'!F20+'Gl Summ'!F20</f>
        <v>0</v>
      </c>
      <c r="G20" s="1" t="n">
        <f aca="false">+'WC Summ'!G20+'WH Summ'!G20+'Gl Summ'!G20</f>
        <v>0</v>
      </c>
      <c r="H20" s="1" t="n">
        <f aca="false">+'WC Summ'!H20+'WH Summ'!H20+'Gl Summ'!H20</f>
        <v>0</v>
      </c>
      <c r="J20" s="1" t="n">
        <f aca="false">+'WC Summ'!J20+'WH Summ'!J20+'Gl Summ'!J20</f>
        <v>0</v>
      </c>
      <c r="K20" s="1" t="n">
        <f aca="false">+'WC Summ'!K20+'WH Summ'!K20+'Gl Summ'!K20</f>
        <v>0</v>
      </c>
      <c r="L20" s="1" t="n">
        <f aca="false">+'WC Summ'!L20+'WH Summ'!L20+'Gl Summ'!L20</f>
        <v>0</v>
      </c>
    </row>
    <row r="21" customFormat="false" ht="12.75" hidden="false" customHeight="false" outlineLevel="0" collapsed="false">
      <c r="A21" s="21" t="s">
        <v>33</v>
      </c>
      <c r="B21" s="1" t="n">
        <f aca="false">+'WC Summ'!B21+'WH Summ'!B21+'Gl Summ'!B21</f>
        <v>0</v>
      </c>
      <c r="C21" s="1" t="n">
        <f aca="false">+'WC Summ'!C21+'WH Summ'!C21+'Gl Summ'!C21</f>
        <v>0</v>
      </c>
      <c r="D21" s="1" t="n">
        <f aca="false">+'WC Summ'!D21+'WH Summ'!D21+'Gl Summ'!D21</f>
        <v>0</v>
      </c>
      <c r="F21" s="1" t="n">
        <f aca="false">+'WC Summ'!F21+'WH Summ'!F21+'Gl Summ'!F21</f>
        <v>0</v>
      </c>
      <c r="G21" s="1" t="n">
        <f aca="false">+'WC Summ'!G21+'WH Summ'!G21+'Gl Summ'!G21</f>
        <v>0</v>
      </c>
      <c r="H21" s="1" t="n">
        <f aca="false">+'WC Summ'!H21+'WH Summ'!H21+'Gl Summ'!H21</f>
        <v>0</v>
      </c>
      <c r="J21" s="1" t="n">
        <f aca="false">+'WC Summ'!J21+'WH Summ'!J21+'Gl Summ'!J21</f>
        <v>59203</v>
      </c>
      <c r="K21" s="1" t="n">
        <f aca="false">+'WC Summ'!K21+'WH Summ'!K21+'Gl Summ'!K21</f>
        <v>59203</v>
      </c>
      <c r="L21" s="1" t="n">
        <f aca="false">+'WC Summ'!L21+'WH Summ'!L21+'Gl Summ'!L21</f>
        <v>0</v>
      </c>
    </row>
    <row r="22" customFormat="false" ht="12.75" hidden="false" customHeight="false" outlineLevel="0" collapsed="false">
      <c r="A22" s="21" t="s">
        <v>34</v>
      </c>
      <c r="B22" s="1" t="n">
        <f aca="false">+'WC Summ'!B22+'WH Summ'!B22+'Gl Summ'!B22</f>
        <v>0</v>
      </c>
      <c r="C22" s="1" t="n">
        <f aca="false">+'WC Summ'!C22+'WH Summ'!C22+'Gl Summ'!C22</f>
        <v>0</v>
      </c>
      <c r="D22" s="1" t="n">
        <f aca="false">+'WC Summ'!D22+'WH Summ'!D22+'Gl Summ'!D22</f>
        <v>0</v>
      </c>
      <c r="F22" s="1" t="n">
        <f aca="false">+'WC Summ'!F22+'WH Summ'!F22+'Gl Summ'!F22</f>
        <v>0</v>
      </c>
      <c r="G22" s="1" t="n">
        <f aca="false">+'WC Summ'!G22+'WH Summ'!G22+'Gl Summ'!G22</f>
        <v>0</v>
      </c>
      <c r="H22" s="1" t="n">
        <f aca="false">+'WC Summ'!H22+'WH Summ'!H22+'Gl Summ'!H22</f>
        <v>0</v>
      </c>
      <c r="J22" s="1" t="n">
        <f aca="false">+'WC Summ'!J22+'WH Summ'!J22+'Gl Summ'!J22</f>
        <v>0</v>
      </c>
      <c r="K22" s="1" t="n">
        <f aca="false">+'WC Summ'!K22+'WH Summ'!K22+'Gl Summ'!K22</f>
        <v>0</v>
      </c>
      <c r="L22" s="1" t="n">
        <f aca="false">+'WC Summ'!L22+'WH Summ'!L22+'Gl Summ'!L22</f>
        <v>0</v>
      </c>
    </row>
    <row r="23" customFormat="false" ht="12.75" hidden="false" customHeight="false" outlineLevel="0" collapsed="false">
      <c r="A23" s="21" t="s">
        <v>35</v>
      </c>
      <c r="B23" s="1" t="n">
        <f aca="false">+'WC Summ'!B23+'WH Summ'!B23+'Gl Summ'!B23</f>
        <v>0</v>
      </c>
      <c r="C23" s="1" t="n">
        <f aca="false">+'WC Summ'!C23+'WH Summ'!C23+'Gl Summ'!C23</f>
        <v>0</v>
      </c>
      <c r="D23" s="1" t="n">
        <f aca="false">+'WC Summ'!D23+'WH Summ'!D23+'Gl Summ'!D23</f>
        <v>0</v>
      </c>
      <c r="F23" s="1" t="n">
        <f aca="false">+'WC Summ'!F23+'WH Summ'!F23+'Gl Summ'!F23</f>
        <v>0</v>
      </c>
      <c r="G23" s="1" t="n">
        <f aca="false">+'WC Summ'!G23+'WH Summ'!G23+'Gl Summ'!G23</f>
        <v>0</v>
      </c>
      <c r="H23" s="1" t="n">
        <f aca="false">+'WC Summ'!H23+'WH Summ'!H23+'Gl Summ'!H23</f>
        <v>0</v>
      </c>
      <c r="J23" s="1" t="n">
        <f aca="false">+'WC Summ'!J23+'WH Summ'!J23+'Gl Summ'!J23</f>
        <v>0</v>
      </c>
      <c r="K23" s="1" t="n">
        <f aca="false">+'WC Summ'!K23+'WH Summ'!K23+'Gl Summ'!K23</f>
        <v>0</v>
      </c>
      <c r="L23" s="1" t="n">
        <f aca="false">+'WC Summ'!L23+'WH Summ'!L23+'Gl Summ'!L23</f>
        <v>0</v>
      </c>
    </row>
    <row r="24" customFormat="false" ht="12.75" hidden="false" customHeight="false" outlineLevel="0" collapsed="false">
      <c r="A24" s="21" t="s">
        <v>36</v>
      </c>
      <c r="B24" s="1" t="n">
        <f aca="false">+'WC Summ'!B24+'WH Summ'!B24+'Gl Summ'!B24</f>
        <v>0</v>
      </c>
      <c r="C24" s="1" t="n">
        <f aca="false">+'WC Summ'!C24+'WH Summ'!C24+'Gl Summ'!C24</f>
        <v>0</v>
      </c>
      <c r="D24" s="1" t="n">
        <f aca="false">+'WC Summ'!D24+'WH Summ'!D24+'Gl Summ'!D24</f>
        <v>0</v>
      </c>
      <c r="F24" s="1" t="n">
        <f aca="false">+'WC Summ'!F24+'WH Summ'!F24+'Gl Summ'!F24</f>
        <v>0</v>
      </c>
      <c r="G24" s="1" t="n">
        <f aca="false">+'WC Summ'!G24+'WH Summ'!G24+'Gl Summ'!G24</f>
        <v>0</v>
      </c>
      <c r="H24" s="1" t="n">
        <f aca="false">+'WC Summ'!H24+'WH Summ'!H24+'Gl Summ'!H24</f>
        <v>0</v>
      </c>
      <c r="J24" s="1" t="n">
        <f aca="false">+'WC Summ'!J24+'WH Summ'!J24+'Gl Summ'!J24</f>
        <v>185955</v>
      </c>
      <c r="K24" s="1" t="n">
        <f aca="false">+'WC Summ'!K24+'WH Summ'!K24+'Gl Summ'!K24</f>
        <v>185955</v>
      </c>
      <c r="L24" s="1" t="n">
        <f aca="false">+'WC Summ'!L24+'WH Summ'!L24+'Gl Summ'!L24</f>
        <v>0</v>
      </c>
    </row>
    <row r="25" customFormat="false" ht="12.75" hidden="false" customHeight="false" outlineLevel="0" collapsed="false">
      <c r="A25" s="21" t="s">
        <v>37</v>
      </c>
      <c r="B25" s="1" t="n">
        <f aca="false">+'WC Summ'!B25+'WH Summ'!B25+'Gl Summ'!B25</f>
        <v>0</v>
      </c>
      <c r="C25" s="1" t="n">
        <f aca="false">+'WC Summ'!C25+'WH Summ'!C25+'Gl Summ'!C25</f>
        <v>0</v>
      </c>
      <c r="D25" s="1" t="n">
        <f aca="false">+'WC Summ'!D25+'WH Summ'!D25+'Gl Summ'!D25</f>
        <v>0</v>
      </c>
      <c r="F25" s="1" t="n">
        <f aca="false">+'WC Summ'!F25+'WH Summ'!F25+'Gl Summ'!F25</f>
        <v>0</v>
      </c>
      <c r="G25" s="1" t="n">
        <f aca="false">+'WC Summ'!G25+'WH Summ'!G25+'Gl Summ'!G25</f>
        <v>0</v>
      </c>
      <c r="H25" s="1" t="n">
        <f aca="false">+'WC Summ'!H25+'WH Summ'!H25+'Gl Summ'!H25</f>
        <v>0</v>
      </c>
      <c r="J25" s="1" t="n">
        <f aca="false">+'WC Summ'!J25+'WH Summ'!J25+'Gl Summ'!J25</f>
        <v>0</v>
      </c>
      <c r="K25" s="1" t="n">
        <f aca="false">+'WC Summ'!K25+'WH Summ'!K25+'Gl Summ'!K25</f>
        <v>0</v>
      </c>
      <c r="L25" s="1" t="n">
        <f aca="false">+'WC Summ'!L25+'WH Summ'!L25+'Gl Summ'!L25</f>
        <v>0</v>
      </c>
    </row>
    <row r="26" customFormat="false" ht="12.75" hidden="false" customHeight="false" outlineLevel="0" collapsed="false">
      <c r="A26" s="21" t="s">
        <v>38</v>
      </c>
      <c r="B26" s="1" t="n">
        <f aca="false">+'WC Summ'!B26+'WH Summ'!B26+'Gl Summ'!B26</f>
        <v>0</v>
      </c>
      <c r="C26" s="1" t="n">
        <f aca="false">+'WC Summ'!C26+'WH Summ'!C26+'Gl Summ'!C26</f>
        <v>0</v>
      </c>
      <c r="D26" s="1" t="n">
        <f aca="false">+'WC Summ'!D26+'WH Summ'!D26+'Gl Summ'!D26</f>
        <v>0</v>
      </c>
      <c r="F26" s="1" t="n">
        <f aca="false">+'WC Summ'!F26+'WH Summ'!F26+'Gl Summ'!F26</f>
        <v>0</v>
      </c>
      <c r="G26" s="1" t="n">
        <f aca="false">+'WC Summ'!G26+'WH Summ'!G26+'Gl Summ'!G26</f>
        <v>0</v>
      </c>
      <c r="H26" s="1" t="n">
        <f aca="false">+'WC Summ'!H26+'WH Summ'!H26+'Gl Summ'!H26</f>
        <v>0</v>
      </c>
      <c r="J26" s="1" t="n">
        <f aca="false">+'WC Summ'!J26+'WH Summ'!J26+'Gl Summ'!J26</f>
        <v>0</v>
      </c>
      <c r="K26" s="1" t="n">
        <f aca="false">+'WC Summ'!K26+'WH Summ'!K26+'Gl Summ'!K26</f>
        <v>0</v>
      </c>
      <c r="L26" s="1" t="n">
        <f aca="false">+'WC Summ'!L26+'WH Summ'!L26+'Gl Summ'!L26</f>
        <v>0</v>
      </c>
    </row>
    <row r="27" customFormat="false" ht="12.75" hidden="false" customHeight="false" outlineLevel="0" collapsed="false">
      <c r="A27" s="21" t="s">
        <v>39</v>
      </c>
      <c r="B27" s="1" t="n">
        <f aca="false">+'WC Summ'!B27+'WH Summ'!B27+'Gl Summ'!B27</f>
        <v>0</v>
      </c>
      <c r="C27" s="1" t="n">
        <f aca="false">+'WC Summ'!C27+'WH Summ'!C27+'Gl Summ'!C27</f>
        <v>0</v>
      </c>
      <c r="D27" s="1" t="n">
        <f aca="false">+'WC Summ'!D27+'WH Summ'!D27+'Gl Summ'!D27</f>
        <v>0</v>
      </c>
      <c r="F27" s="1" t="n">
        <f aca="false">+'WC Summ'!F27+'WH Summ'!F27+'Gl Summ'!F27</f>
        <v>0</v>
      </c>
      <c r="G27" s="1" t="n">
        <f aca="false">+'WC Summ'!G27+'WH Summ'!G27+'Gl Summ'!G27</f>
        <v>0</v>
      </c>
      <c r="H27" s="1" t="n">
        <f aca="false">+'WC Summ'!H27+'WH Summ'!H27+'Gl Summ'!H27</f>
        <v>0</v>
      </c>
      <c r="J27" s="1" t="n">
        <f aca="false">+'WC Summ'!J27+'WH Summ'!J27+'Gl Summ'!J27</f>
        <v>0</v>
      </c>
      <c r="K27" s="1" t="n">
        <f aca="false">+'WC Summ'!K27+'WH Summ'!K27+'Gl Summ'!K27</f>
        <v>0</v>
      </c>
      <c r="L27" s="1" t="n">
        <f aca="false">+'WC Summ'!L27+'WH Summ'!L27+'Gl Summ'!L27</f>
        <v>0</v>
      </c>
    </row>
    <row r="28" customFormat="false" ht="12.75" hidden="false" customHeight="false" outlineLevel="0" collapsed="false">
      <c r="A28" s="21" t="s">
        <v>40</v>
      </c>
      <c r="B28" s="1" t="n">
        <f aca="false">+'WC Summ'!B28+'WH Summ'!B28+'Gl Summ'!B28</f>
        <v>0</v>
      </c>
      <c r="C28" s="1" t="n">
        <f aca="false">+'WC Summ'!C28+'WH Summ'!C28+'Gl Summ'!C28</f>
        <v>0</v>
      </c>
      <c r="D28" s="1" t="n">
        <f aca="false">+'WC Summ'!D28+'WH Summ'!D28+'Gl Summ'!D28</f>
        <v>0</v>
      </c>
      <c r="F28" s="1" t="n">
        <f aca="false">+'WC Summ'!F28+'WH Summ'!F28+'Gl Summ'!F28</f>
        <v>0</v>
      </c>
      <c r="G28" s="1" t="n">
        <f aca="false">+'WC Summ'!G28+'WH Summ'!G28+'Gl Summ'!G28</f>
        <v>0</v>
      </c>
      <c r="H28" s="1" t="n">
        <f aca="false">+'WC Summ'!H28+'WH Summ'!H28+'Gl Summ'!H28</f>
        <v>0</v>
      </c>
      <c r="J28" s="1" t="n">
        <f aca="false">+'WC Summ'!J28+'WH Summ'!J28+'Gl Summ'!J28</f>
        <v>6738</v>
      </c>
      <c r="K28" s="1" t="n">
        <f aca="false">+'WC Summ'!K28+'WH Summ'!K28+'Gl Summ'!K28</f>
        <v>6738</v>
      </c>
      <c r="L28" s="1" t="n">
        <f aca="false">+'WC Summ'!L28+'WH Summ'!L28+'Gl Summ'!L28</f>
        <v>0</v>
      </c>
    </row>
    <row r="29" customFormat="false" ht="12.75" hidden="false" customHeight="false" outlineLevel="0" collapsed="false">
      <c r="A29" s="21" t="s">
        <v>41</v>
      </c>
      <c r="B29" s="1" t="n">
        <f aca="false">+'WC Summ'!B29+'WH Summ'!B29+'Gl Summ'!B29</f>
        <v>0</v>
      </c>
      <c r="C29" s="1" t="n">
        <f aca="false">+'WC Summ'!C29+'WH Summ'!C29+'Gl Summ'!C29</f>
        <v>0</v>
      </c>
      <c r="D29" s="1" t="n">
        <f aca="false">+'WC Summ'!D29+'WH Summ'!D29+'Gl Summ'!D29</f>
        <v>0</v>
      </c>
      <c r="F29" s="1" t="n">
        <f aca="false">+'WC Summ'!F29+'WH Summ'!F29+'Gl Summ'!F29</f>
        <v>0</v>
      </c>
      <c r="G29" s="1" t="n">
        <f aca="false">+'WC Summ'!G29+'WH Summ'!G29+'Gl Summ'!G29</f>
        <v>0</v>
      </c>
      <c r="H29" s="1" t="n">
        <f aca="false">+'WC Summ'!H29+'WH Summ'!H29+'Gl Summ'!H29</f>
        <v>0</v>
      </c>
      <c r="J29" s="1" t="n">
        <f aca="false">+'WC Summ'!J29+'WH Summ'!J29+'Gl Summ'!J29</f>
        <v>35787</v>
      </c>
      <c r="K29" s="1" t="n">
        <f aca="false">+'WC Summ'!K29+'WH Summ'!K29+'Gl Summ'!K29</f>
        <v>35787</v>
      </c>
      <c r="L29" s="1" t="n">
        <f aca="false">+'WC Summ'!L29+'WH Summ'!L29+'Gl Summ'!L29</f>
        <v>0</v>
      </c>
    </row>
    <row r="30" customFormat="false" ht="12.75" hidden="false" customHeight="false" outlineLevel="0" collapsed="false">
      <c r="A30" s="21" t="s">
        <v>42</v>
      </c>
      <c r="B30" s="1" t="n">
        <f aca="false">+'WC Summ'!B30+'WH Summ'!B30+'Gl Summ'!B30</f>
        <v>0</v>
      </c>
      <c r="C30" s="1" t="n">
        <f aca="false">+'WC Summ'!C30+'WH Summ'!C30+'Gl Summ'!C30</f>
        <v>0</v>
      </c>
      <c r="D30" s="1" t="n">
        <f aca="false">+'WC Summ'!D30+'WH Summ'!D30+'Gl Summ'!D30</f>
        <v>0</v>
      </c>
      <c r="F30" s="1" t="n">
        <f aca="false">+'WC Summ'!F30+'WH Summ'!F30+'Gl Summ'!F30</f>
        <v>0</v>
      </c>
      <c r="G30" s="1" t="n">
        <f aca="false">+'WC Summ'!G30+'WH Summ'!G30+'Gl Summ'!G30</f>
        <v>0</v>
      </c>
      <c r="H30" s="1" t="n">
        <f aca="false">+'WC Summ'!H30+'WH Summ'!H30+'Gl Summ'!H30</f>
        <v>0</v>
      </c>
      <c r="J30" s="1" t="n">
        <f aca="false">+'WC Summ'!J30+'WH Summ'!J30+'Gl Summ'!J30</f>
        <v>0</v>
      </c>
      <c r="K30" s="1" t="n">
        <f aca="false">+'WC Summ'!K30+'WH Summ'!K30+'Gl Summ'!K30</f>
        <v>0</v>
      </c>
      <c r="L30" s="1" t="n">
        <f aca="false">+'WC Summ'!L30+'WH Summ'!L30+'Gl Summ'!L30</f>
        <v>0</v>
      </c>
    </row>
    <row r="31" customFormat="false" ht="12.75" hidden="false" customHeight="false" outlineLevel="0" collapsed="false">
      <c r="A31" s="21" t="s">
        <v>43</v>
      </c>
      <c r="B31" s="1" t="n">
        <f aca="false">+'WC Summ'!B31+'WH Summ'!B31+'Gl Summ'!B31</f>
        <v>0</v>
      </c>
      <c r="C31" s="1" t="n">
        <f aca="false">+'WC Summ'!C31+'WH Summ'!C31+'Gl Summ'!C31</f>
        <v>0</v>
      </c>
      <c r="D31" s="1" t="n">
        <f aca="false">+'WC Summ'!D31+'WH Summ'!D31+'Gl Summ'!D31</f>
        <v>0</v>
      </c>
      <c r="F31" s="1" t="n">
        <f aca="false">+'WC Summ'!F31+'WH Summ'!F31+'Gl Summ'!F31</f>
        <v>0</v>
      </c>
      <c r="G31" s="1" t="n">
        <f aca="false">+'WC Summ'!G31+'WH Summ'!G31+'Gl Summ'!G31</f>
        <v>0</v>
      </c>
      <c r="H31" s="1" t="n">
        <f aca="false">+'WC Summ'!H31+'WH Summ'!H31+'Gl Summ'!H31</f>
        <v>0</v>
      </c>
      <c r="J31" s="1" t="n">
        <f aca="false">+'WC Summ'!J31+'WH Summ'!J31+'Gl Summ'!J31</f>
        <v>14001</v>
      </c>
      <c r="K31" s="1" t="n">
        <f aca="false">+'WC Summ'!K31+'WH Summ'!K31+'Gl Summ'!K31</f>
        <v>14001</v>
      </c>
      <c r="L31" s="1" t="n">
        <f aca="false">+'WC Summ'!L31+'WH Summ'!L31+'Gl Summ'!L31</f>
        <v>0</v>
      </c>
    </row>
    <row r="32" customFormat="false" ht="12.75" hidden="false" customHeight="false" outlineLevel="0" collapsed="false">
      <c r="A32" s="21" t="s">
        <v>44</v>
      </c>
      <c r="B32" s="1" t="n">
        <f aca="false">+'WC Summ'!B32+'WH Summ'!B32+'Gl Summ'!B32</f>
        <v>0</v>
      </c>
      <c r="C32" s="1" t="n">
        <f aca="false">+'WC Summ'!C32+'WH Summ'!C32+'Gl Summ'!C32</f>
        <v>0</v>
      </c>
      <c r="D32" s="1" t="n">
        <f aca="false">+'WC Summ'!D32+'WH Summ'!D32+'Gl Summ'!D32</f>
        <v>0</v>
      </c>
      <c r="F32" s="1" t="n">
        <f aca="false">+'WC Summ'!F32+'WH Summ'!F32+'Gl Summ'!F32</f>
        <v>0</v>
      </c>
      <c r="G32" s="1" t="n">
        <f aca="false">+'WC Summ'!G32+'WH Summ'!G32+'Gl Summ'!G32</f>
        <v>0</v>
      </c>
      <c r="H32" s="1" t="n">
        <f aca="false">+'WC Summ'!H32+'WH Summ'!H32+'Gl Summ'!H32</f>
        <v>0</v>
      </c>
      <c r="J32" s="1" t="n">
        <f aca="false">+'WC Summ'!J32+'WH Summ'!J32+'Gl Summ'!J32</f>
        <v>28962</v>
      </c>
      <c r="K32" s="1" t="n">
        <f aca="false">+'WC Summ'!K32+'WH Summ'!K32+'Gl Summ'!K32</f>
        <v>28962</v>
      </c>
      <c r="L32" s="1" t="n">
        <f aca="false">+'WC Summ'!L32+'WH Summ'!L32+'Gl Summ'!L32</f>
        <v>0</v>
      </c>
    </row>
    <row r="33" customFormat="false" ht="12.75" hidden="false" customHeight="false" outlineLevel="0" collapsed="false">
      <c r="A33" s="21" t="s">
        <v>45</v>
      </c>
      <c r="B33" s="1" t="n">
        <f aca="false">+'WC Summ'!B33+'WH Summ'!B33+'Gl Summ'!B33</f>
        <v>0</v>
      </c>
      <c r="C33" s="1" t="n">
        <f aca="false">+'WC Summ'!C33+'WH Summ'!C33+'Gl Summ'!C33</f>
        <v>0</v>
      </c>
      <c r="D33" s="1" t="n">
        <f aca="false">+'WC Summ'!D33+'WH Summ'!D33+'Gl Summ'!D33</f>
        <v>0</v>
      </c>
      <c r="F33" s="1" t="n">
        <f aca="false">+'WC Summ'!F33+'WH Summ'!F33+'Gl Summ'!F33</f>
        <v>0</v>
      </c>
      <c r="G33" s="1" t="n">
        <f aca="false">+'WC Summ'!G33+'WH Summ'!G33+'Gl Summ'!G33</f>
        <v>0</v>
      </c>
      <c r="H33" s="1" t="n">
        <f aca="false">+'WC Summ'!H33+'WH Summ'!H33+'Gl Summ'!H33</f>
        <v>0</v>
      </c>
      <c r="J33" s="1" t="n">
        <f aca="false">+'WC Summ'!J33+'WH Summ'!J33+'Gl Summ'!J33</f>
        <v>354420</v>
      </c>
      <c r="K33" s="1" t="n">
        <f aca="false">+'WC Summ'!K33+'WH Summ'!K33+'Gl Summ'!K33</f>
        <v>354420</v>
      </c>
      <c r="L33" s="1" t="n">
        <f aca="false">+'WC Summ'!L33+'WH Summ'!L33+'Gl Summ'!L33</f>
        <v>0</v>
      </c>
    </row>
    <row r="34" customFormat="false" ht="12.75" hidden="false" customHeight="false" outlineLevel="0" collapsed="false">
      <c r="A34" s="21" t="s">
        <v>46</v>
      </c>
      <c r="B34" s="1" t="n">
        <f aca="false">+'WC Summ'!B34+'WH Summ'!B34+'Gl Summ'!B34</f>
        <v>0</v>
      </c>
      <c r="C34" s="1" t="n">
        <f aca="false">+'WC Summ'!C34+'WH Summ'!C34+'Gl Summ'!C34</f>
        <v>0</v>
      </c>
      <c r="D34" s="1" t="n">
        <f aca="false">+'WC Summ'!D34+'WH Summ'!D34+'Gl Summ'!D34</f>
        <v>0</v>
      </c>
      <c r="F34" s="1" t="n">
        <f aca="false">+'WC Summ'!F34+'WH Summ'!F34+'Gl Summ'!F34</f>
        <v>0</v>
      </c>
      <c r="G34" s="1" t="n">
        <f aca="false">+'WC Summ'!G34+'WH Summ'!G34+'Gl Summ'!G34</f>
        <v>0</v>
      </c>
      <c r="H34" s="1" t="n">
        <f aca="false">+'WC Summ'!H34+'WH Summ'!H34+'Gl Summ'!H34</f>
        <v>0</v>
      </c>
      <c r="J34" s="1" t="n">
        <f aca="false">+'WC Summ'!J34+'WH Summ'!J34+'Gl Summ'!J34</f>
        <v>1491983</v>
      </c>
      <c r="K34" s="1" t="n">
        <f aca="false">+'WC Summ'!K34+'WH Summ'!K34+'Gl Summ'!K34</f>
        <v>1491983</v>
      </c>
      <c r="L34" s="1" t="n">
        <f aca="false">+'WC Summ'!L34+'WH Summ'!L34+'Gl Summ'!L34</f>
        <v>0</v>
      </c>
    </row>
    <row r="35" customFormat="false" ht="12.75" hidden="false" customHeight="false" outlineLevel="0" collapsed="false">
      <c r="A35" s="21" t="s">
        <v>47</v>
      </c>
      <c r="B35" s="1" t="n">
        <f aca="false">+'WC Summ'!B35+'WH Summ'!B35+'Gl Summ'!B35</f>
        <v>0</v>
      </c>
      <c r="C35" s="1" t="n">
        <f aca="false">+'WC Summ'!C35+'WH Summ'!C35+'Gl Summ'!C35</f>
        <v>0</v>
      </c>
      <c r="D35" s="1" t="n">
        <f aca="false">+'WC Summ'!D35+'WH Summ'!D35+'Gl Summ'!D35</f>
        <v>0</v>
      </c>
      <c r="F35" s="1" t="n">
        <f aca="false">+'WC Summ'!F35+'WH Summ'!F35+'Gl Summ'!F35</f>
        <v>0</v>
      </c>
      <c r="G35" s="1" t="n">
        <f aca="false">+'WC Summ'!G35+'WH Summ'!G35+'Gl Summ'!G35</f>
        <v>0</v>
      </c>
      <c r="H35" s="1" t="n">
        <f aca="false">+'WC Summ'!H35+'WH Summ'!H35+'Gl Summ'!H35</f>
        <v>0</v>
      </c>
      <c r="J35" s="1" t="n">
        <f aca="false">+'WC Summ'!J35+'WH Summ'!J35+'Gl Summ'!J35</f>
        <v>37550</v>
      </c>
      <c r="K35" s="1" t="n">
        <f aca="false">+'WC Summ'!K35+'WH Summ'!K35+'Gl Summ'!K35</f>
        <v>37550</v>
      </c>
      <c r="L35" s="1" t="n">
        <f aca="false">+'WC Summ'!L35+'WH Summ'!L35+'Gl Summ'!L35</f>
        <v>0</v>
      </c>
    </row>
    <row r="36" customFormat="false" ht="12.75" hidden="false" customHeight="false" outlineLevel="0" collapsed="false">
      <c r="A36" s="21" t="s">
        <v>48</v>
      </c>
      <c r="B36" s="1" t="n">
        <f aca="false">+'WC Summ'!B36+'WH Summ'!B36+'Gl Summ'!B36</f>
        <v>0</v>
      </c>
      <c r="C36" s="1" t="n">
        <f aca="false">+'WC Summ'!C36+'WH Summ'!C36+'Gl Summ'!C36</f>
        <v>0</v>
      </c>
      <c r="D36" s="1" t="n">
        <f aca="false">+'WC Summ'!D36+'WH Summ'!D36+'Gl Summ'!D36</f>
        <v>0</v>
      </c>
      <c r="F36" s="1" t="n">
        <f aca="false">+'WC Summ'!F36+'WH Summ'!F36+'Gl Summ'!F36</f>
        <v>0</v>
      </c>
      <c r="G36" s="1" t="n">
        <f aca="false">+'WC Summ'!G36+'WH Summ'!G36+'Gl Summ'!G36</f>
        <v>0</v>
      </c>
      <c r="H36" s="1" t="n">
        <f aca="false">+'WC Summ'!H36+'WH Summ'!H36+'Gl Summ'!H36</f>
        <v>0</v>
      </c>
      <c r="J36" s="1" t="n">
        <f aca="false">+'WC Summ'!J36+'WH Summ'!J36+'Gl Summ'!J36</f>
        <v>393393</v>
      </c>
      <c r="K36" s="1" t="n">
        <f aca="false">+'WC Summ'!K36+'WH Summ'!K36+'Gl Summ'!K36</f>
        <v>393393</v>
      </c>
      <c r="L36" s="1" t="n">
        <f aca="false">+'WC Summ'!L36+'WH Summ'!L36+'Gl Summ'!L36</f>
        <v>0</v>
      </c>
    </row>
    <row r="37" customFormat="false" ht="12.75" hidden="false" customHeight="false" outlineLevel="0" collapsed="false">
      <c r="A37" s="21" t="s">
        <v>49</v>
      </c>
      <c r="B37" s="1" t="n">
        <f aca="false">+'WC Summ'!B37+'WH Summ'!B37+'Gl Summ'!B37</f>
        <v>0</v>
      </c>
      <c r="C37" s="1" t="n">
        <f aca="false">+'WC Summ'!C37+'WH Summ'!C37+'Gl Summ'!C37</f>
        <v>0</v>
      </c>
      <c r="D37" s="1" t="n">
        <f aca="false">+'WC Summ'!D37+'WH Summ'!D37+'Gl Summ'!D37</f>
        <v>0</v>
      </c>
      <c r="F37" s="1" t="n">
        <f aca="false">+'WC Summ'!F37+'WH Summ'!F37+'Gl Summ'!F37</f>
        <v>0</v>
      </c>
      <c r="G37" s="1" t="n">
        <f aca="false">+'WC Summ'!G37+'WH Summ'!G37+'Gl Summ'!G37</f>
        <v>0</v>
      </c>
      <c r="H37" s="1" t="n">
        <f aca="false">+'WC Summ'!H37+'WH Summ'!H37+'Gl Summ'!H37</f>
        <v>0</v>
      </c>
      <c r="J37" s="1" t="n">
        <f aca="false">+'WC Summ'!J37+'WH Summ'!J37+'Gl Summ'!J37</f>
        <v>0</v>
      </c>
      <c r="K37" s="1" t="n">
        <f aca="false">+'WC Summ'!K37+'WH Summ'!K37+'Gl Summ'!K37</f>
        <v>0</v>
      </c>
      <c r="L37" s="1" t="n">
        <f aca="false">+'WC Summ'!L37+'WH Summ'!L37+'Gl Summ'!L37</f>
        <v>0</v>
      </c>
    </row>
    <row r="38" customFormat="false" ht="12.75" hidden="false" customHeight="false" outlineLevel="0" collapsed="false">
      <c r="A38" s="21" t="s">
        <v>50</v>
      </c>
      <c r="B38" s="1" t="n">
        <f aca="false">+'WC Summ'!B38+'WH Summ'!B38+'Gl Summ'!B38</f>
        <v>0</v>
      </c>
      <c r="C38" s="1" t="n">
        <f aca="false">+'WC Summ'!C38+'WH Summ'!C38+'Gl Summ'!C38</f>
        <v>0</v>
      </c>
      <c r="D38" s="1" t="n">
        <f aca="false">+'WC Summ'!D38+'WH Summ'!D38+'Gl Summ'!D38</f>
        <v>0</v>
      </c>
      <c r="F38" s="1" t="n">
        <f aca="false">+'WC Summ'!F38+'WH Summ'!F38+'Gl Summ'!F38</f>
        <v>0</v>
      </c>
      <c r="G38" s="1" t="n">
        <f aca="false">+'WC Summ'!G38+'WH Summ'!G38+'Gl Summ'!G38</f>
        <v>0</v>
      </c>
      <c r="H38" s="1" t="n">
        <f aca="false">+'WC Summ'!H38+'WH Summ'!H38+'Gl Summ'!H38</f>
        <v>0</v>
      </c>
      <c r="J38" s="1" t="n">
        <f aca="false">+'WC Summ'!J38+'WH Summ'!J38+'Gl Summ'!J38</f>
        <v>1314</v>
      </c>
      <c r="K38" s="1" t="n">
        <f aca="false">+'WC Summ'!K38+'WH Summ'!K38+'Gl Summ'!K38</f>
        <v>1314</v>
      </c>
      <c r="L38" s="1" t="n">
        <f aca="false">+'WC Summ'!L38+'WH Summ'!L38+'Gl Summ'!L38</f>
        <v>0</v>
      </c>
    </row>
    <row r="39" customFormat="false" ht="12.75" hidden="false" customHeight="false" outlineLevel="0" collapsed="false">
      <c r="A39" s="21" t="s">
        <v>51</v>
      </c>
      <c r="B39" s="1" t="n">
        <f aca="false">+'WC Summ'!B39+'WH Summ'!B39+'Gl Summ'!B39</f>
        <v>0</v>
      </c>
      <c r="C39" s="1" t="n">
        <f aca="false">+'WC Summ'!C39+'WH Summ'!C39+'Gl Summ'!C39</f>
        <v>0</v>
      </c>
      <c r="D39" s="1" t="n">
        <f aca="false">+'WC Summ'!D39+'WH Summ'!D39+'Gl Summ'!D39</f>
        <v>0</v>
      </c>
      <c r="F39" s="1" t="n">
        <f aca="false">+'WC Summ'!F39+'WH Summ'!F39+'Gl Summ'!F39</f>
        <v>0</v>
      </c>
      <c r="G39" s="1" t="n">
        <f aca="false">+'WC Summ'!G39+'WH Summ'!G39+'Gl Summ'!G39</f>
        <v>0</v>
      </c>
      <c r="H39" s="1" t="n">
        <f aca="false">+'WC Summ'!H39+'WH Summ'!H39+'Gl Summ'!H39</f>
        <v>0</v>
      </c>
      <c r="J39" s="1" t="n">
        <f aca="false">+'WC Summ'!J39+'WH Summ'!J39+'Gl Summ'!J39</f>
        <v>601125</v>
      </c>
      <c r="K39" s="1" t="n">
        <f aca="false">+'WC Summ'!K39+'WH Summ'!K39+'Gl Summ'!K39</f>
        <v>601125</v>
      </c>
      <c r="L39" s="1" t="n">
        <f aca="false">+'WC Summ'!L39+'WH Summ'!L39+'Gl Summ'!L39</f>
        <v>0</v>
      </c>
    </row>
    <row r="40" customFormat="false" ht="12.75" hidden="false" customHeight="false" outlineLevel="0" collapsed="false">
      <c r="A40" s="21" t="s">
        <v>52</v>
      </c>
      <c r="B40" s="1" t="n">
        <f aca="false">+'WC Summ'!B40+'WH Summ'!B40+'Gl Summ'!B40</f>
        <v>0</v>
      </c>
      <c r="C40" s="1" t="n">
        <f aca="false">+'WC Summ'!C40+'WH Summ'!C40+'Gl Summ'!C40</f>
        <v>0</v>
      </c>
      <c r="D40" s="1" t="n">
        <f aca="false">+'WC Summ'!D40+'WH Summ'!D40+'Gl Summ'!D40</f>
        <v>0</v>
      </c>
      <c r="F40" s="1" t="n">
        <f aca="false">+'WC Summ'!F40+'WH Summ'!F40+'Gl Summ'!F40</f>
        <v>0</v>
      </c>
      <c r="G40" s="1" t="n">
        <f aca="false">+'WC Summ'!G40+'WH Summ'!G40+'Gl Summ'!G40</f>
        <v>0</v>
      </c>
      <c r="H40" s="1" t="n">
        <f aca="false">+'WC Summ'!H40+'WH Summ'!H40+'Gl Summ'!H40</f>
        <v>0</v>
      </c>
      <c r="J40" s="1" t="n">
        <f aca="false">+'WC Summ'!J40+'WH Summ'!J40+'Gl Summ'!J40</f>
        <v>0</v>
      </c>
      <c r="K40" s="1" t="n">
        <f aca="false">+'WC Summ'!K40+'WH Summ'!K40+'Gl Summ'!K40</f>
        <v>0</v>
      </c>
      <c r="L40" s="1" t="n">
        <f aca="false">+'WC Summ'!L40+'WH Summ'!L40+'Gl Summ'!L40</f>
        <v>0</v>
      </c>
    </row>
    <row r="41" customFormat="false" ht="12.75" hidden="false" customHeight="false" outlineLevel="0" collapsed="false">
      <c r="A41" s="21" t="s">
        <v>53</v>
      </c>
      <c r="B41" s="1" t="n">
        <f aca="false">+'WC Summ'!B41+'WH Summ'!B41+'Gl Summ'!B41</f>
        <v>0</v>
      </c>
      <c r="C41" s="1" t="n">
        <f aca="false">+'WC Summ'!C41+'WH Summ'!C41+'Gl Summ'!C41</f>
        <v>0</v>
      </c>
      <c r="D41" s="1" t="n">
        <f aca="false">+'WC Summ'!D41+'WH Summ'!D41+'Gl Summ'!D41</f>
        <v>0</v>
      </c>
      <c r="F41" s="1" t="n">
        <f aca="false">+'WC Summ'!F41+'WH Summ'!F41+'Gl Summ'!F41</f>
        <v>0</v>
      </c>
      <c r="G41" s="1" t="n">
        <f aca="false">+'WC Summ'!G41+'WH Summ'!G41+'Gl Summ'!G41</f>
        <v>0</v>
      </c>
      <c r="H41" s="1" t="n">
        <f aca="false">+'WC Summ'!H41+'WH Summ'!H41+'Gl Summ'!H41</f>
        <v>0</v>
      </c>
      <c r="J41" s="1" t="n">
        <f aca="false">+'WC Summ'!J41+'WH Summ'!J41+'Gl Summ'!J41</f>
        <v>30623</v>
      </c>
      <c r="K41" s="1" t="n">
        <f aca="false">+'WC Summ'!K41+'WH Summ'!K41+'Gl Summ'!K41</f>
        <v>30623</v>
      </c>
      <c r="L41" s="1" t="n">
        <f aca="false">+'WC Summ'!L41+'WH Summ'!L41+'Gl Summ'!L41</f>
        <v>0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54</v>
      </c>
      <c r="B43" s="23" t="n">
        <f aca="false">+'WC Summ'!B43+'WH Summ'!B43+'Gl Summ'!B43</f>
        <v>0</v>
      </c>
      <c r="C43" s="23" t="n">
        <f aca="false">+'WC Summ'!C43+'WH Summ'!C43+'Gl Summ'!C43</f>
        <v>0</v>
      </c>
      <c r="D43" s="23" t="n">
        <f aca="false">+C43-B43</f>
        <v>0</v>
      </c>
      <c r="F43" s="23" t="n">
        <f aca="false">+'WC Summ'!F43+'WH Summ'!F43+'Gl Summ'!F43</f>
        <v>0</v>
      </c>
      <c r="G43" s="23" t="n">
        <f aca="false">+'WC Summ'!G43+'WH Summ'!G43+'Gl Summ'!G43</f>
        <v>0</v>
      </c>
      <c r="H43" s="23" t="n">
        <f aca="false">+G43-F43</f>
        <v>0</v>
      </c>
      <c r="J43" s="23" t="n">
        <f aca="false">+'WC Summ'!J43+'WH Summ'!J43+'Gl Summ'!J43</f>
        <v>3241054</v>
      </c>
      <c r="K43" s="23" t="n">
        <f aca="false">+'WC Summ'!K43+'WH Summ'!K43+'Gl Summ'!K43</f>
        <v>3241054</v>
      </c>
      <c r="L43" s="23" t="n">
        <f aca="false">+K43-J43</f>
        <v>0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55</v>
      </c>
      <c r="B45" s="24" t="n">
        <f aca="false">+'WC Summ'!B45+'WH Summ'!B45+'Gl Summ'!B45</f>
        <v>0</v>
      </c>
      <c r="C45" s="24" t="n">
        <f aca="false">+'WC Summ'!C45+'WH Summ'!C45+'Gl Summ'!C45</f>
        <v>0</v>
      </c>
      <c r="D45" s="24" t="n">
        <f aca="false">+C45-B45</f>
        <v>0</v>
      </c>
      <c r="F45" s="24" t="n">
        <f aca="false">+'WC Summ'!F45+'WH Summ'!F45+'Gl Summ'!F45</f>
        <v>0</v>
      </c>
      <c r="G45" s="24" t="n">
        <f aca="false">+'WC Summ'!G45+'WH Summ'!G45+'Gl Summ'!G45</f>
        <v>0</v>
      </c>
      <c r="H45" s="24" t="n">
        <f aca="false">+G45-F45</f>
        <v>0</v>
      </c>
      <c r="J45" s="24" t="n">
        <f aca="false">+'WC Summ'!J45+'WH Summ'!J45+'Gl Summ'!J45</f>
        <v>600000</v>
      </c>
      <c r="K45" s="24" t="n">
        <f aca="false">+'WC Summ'!K45+'WH Summ'!K45+'Gl Summ'!K45</f>
        <v>350000</v>
      </c>
      <c r="L45" s="24" t="n">
        <f aca="false">+K45-J45</f>
        <v>-250000</v>
      </c>
      <c r="N45" s="1" t="s">
        <v>56</v>
      </c>
    </row>
    <row r="46" customFormat="false" ht="12.75" hidden="false" customHeight="false" outlineLevel="0" collapsed="false">
      <c r="A46" s="20"/>
    </row>
    <row r="47" customFormat="false" ht="12.75" hidden="false" customHeight="false" outlineLevel="0" collapsed="false">
      <c r="A47" s="20" t="s">
        <v>57</v>
      </c>
      <c r="B47" s="24" t="n">
        <f aca="false">+'WC Summ'!B47+'WH Summ'!B47+'Gl Summ'!B47</f>
        <v>0</v>
      </c>
      <c r="C47" s="24" t="n">
        <f aca="false">+'WC Summ'!C47+'WH Summ'!C47+'Gl Summ'!C47</f>
        <v>0</v>
      </c>
      <c r="D47" s="24" t="n">
        <f aca="false">+C47-B47</f>
        <v>0</v>
      </c>
      <c r="F47" s="24" t="n">
        <f aca="false">+'WC Summ'!F47+'WH Summ'!F47+'Gl Summ'!F47</f>
        <v>0</v>
      </c>
      <c r="G47" s="24" t="n">
        <f aca="false">+'WC Summ'!G47+'WH Summ'!G47+'Gl Summ'!G47</f>
        <v>0</v>
      </c>
      <c r="H47" s="24" t="n">
        <f aca="false">+G47-F47</f>
        <v>0</v>
      </c>
      <c r="J47" s="24" t="n">
        <f aca="false">+'WC Summ'!J47+'WH Summ'!J47+'Gl Summ'!J47</f>
        <v>1800000</v>
      </c>
      <c r="K47" s="24" t="n">
        <f aca="false">+'WC Summ'!K47+'WH Summ'!K47+'Gl Summ'!K47</f>
        <v>1800000</v>
      </c>
      <c r="L47" s="24" t="n">
        <f aca="false">+K47-J47</f>
        <v>0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58</v>
      </c>
      <c r="B49" s="19" t="n">
        <f aca="false">+'WC Summ'!B49+'WH Summ'!B49+'Gl Summ'!B49</f>
        <v>0</v>
      </c>
      <c r="C49" s="19" t="n">
        <f aca="false">+'WC Summ'!C49+'WH Summ'!C49+'Gl Summ'!C49</f>
        <v>0</v>
      </c>
      <c r="D49" s="19" t="n">
        <f aca="false">+C49-B49</f>
        <v>0</v>
      </c>
      <c r="F49" s="19" t="n">
        <f aca="false">+'WC Summ'!F49+'WH Summ'!F49+'Gl Summ'!F49</f>
        <v>0</v>
      </c>
      <c r="G49" s="19" t="n">
        <f aca="false">+'WC Summ'!G49+'WH Summ'!G49+'Gl Summ'!G49</f>
        <v>0</v>
      </c>
      <c r="H49" s="19" t="n">
        <f aca="false">+G49-F49</f>
        <v>0</v>
      </c>
      <c r="J49" s="19" t="n">
        <f aca="false">+'WC Summ'!J49+'WH Summ'!J49+'Gl Summ'!J49</f>
        <v>5641054</v>
      </c>
      <c r="K49" s="19" t="n">
        <f aca="false">+'WC Summ'!K49+'WH Summ'!K49+'Gl Summ'!K49</f>
        <v>5391054</v>
      </c>
      <c r="L49" s="19" t="n">
        <f aca="false">+K49-J49</f>
        <v>-250000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59</v>
      </c>
    </row>
    <row r="52" customFormat="false" ht="12.75" hidden="false" customHeight="false" outlineLevel="0" collapsed="false">
      <c r="A52" s="26" t="s">
        <v>60</v>
      </c>
      <c r="B52" s="1" t="n">
        <f aca="false">+'WC Summ'!B52+'WH Summ'!B52+'Gl Summ'!B52</f>
        <v>0</v>
      </c>
      <c r="C52" s="1" t="n">
        <f aca="false">+'WC Summ'!C52+'WH Summ'!C52+'Gl Summ'!C52</f>
        <v>0</v>
      </c>
      <c r="D52" s="1" t="n">
        <f aca="false">+C52-B52</f>
        <v>0</v>
      </c>
      <c r="F52" s="1" t="n">
        <f aca="false">+'WC Summ'!F52+'WH Summ'!F52+'Gl Summ'!F52</f>
        <v>0</v>
      </c>
      <c r="G52" s="1" t="n">
        <f aca="false">+'WC Summ'!G52+'WH Summ'!G52+'Gl Summ'!G52</f>
        <v>0</v>
      </c>
      <c r="H52" s="1" t="n">
        <f aca="false">+G52-F52</f>
        <v>0</v>
      </c>
      <c r="J52" s="1" t="n">
        <f aca="false">+'WC Summ'!J52+'WH Summ'!J52+'Gl Summ'!J52</f>
        <v>387651.833333333</v>
      </c>
      <c r="K52" s="1" t="n">
        <f aca="false">+'WC Summ'!K52+'WH Summ'!K52+'Gl Summ'!K52</f>
        <v>387651.833333333</v>
      </c>
      <c r="L52" s="1" t="n">
        <f aca="false">+K52-J52</f>
        <v>0</v>
      </c>
    </row>
    <row r="53" customFormat="false" ht="12.75" hidden="false" customHeight="false" outlineLevel="0" collapsed="false">
      <c r="A53" s="26" t="s">
        <v>61</v>
      </c>
      <c r="B53" s="1" t="n">
        <f aca="false">+'WC Summ'!B53+'WH Summ'!B53+'Gl Summ'!B53</f>
        <v>0</v>
      </c>
      <c r="C53" s="1" t="n">
        <f aca="false">+'WC Summ'!C53+'WH Summ'!C53+'Gl Summ'!C53</f>
        <v>0</v>
      </c>
      <c r="D53" s="1" t="n">
        <f aca="false">+C53-B53</f>
        <v>0</v>
      </c>
      <c r="F53" s="1" t="n">
        <f aca="false">+'WC Summ'!F53+'WH Summ'!F53+'Gl Summ'!F53</f>
        <v>0</v>
      </c>
      <c r="G53" s="1" t="n">
        <f aca="false">+'WC Summ'!G53+'WH Summ'!G53+'Gl Summ'!G53</f>
        <v>0</v>
      </c>
      <c r="H53" s="1" t="n">
        <f aca="false">+G53-F53</f>
        <v>0</v>
      </c>
      <c r="J53" s="1" t="n">
        <f aca="false">+'WC Summ'!J53+'WH Summ'!J53+'Gl Summ'!J53</f>
        <v>527562</v>
      </c>
      <c r="K53" s="1" t="n">
        <f aca="false">+'WC Summ'!K53+'WH Summ'!K53+'Gl Summ'!K53</f>
        <v>120779.166666667</v>
      </c>
      <c r="L53" s="1" t="n">
        <f aca="false">+K53-J53</f>
        <v>-406782.833333333</v>
      </c>
      <c r="N53" s="1" t="s">
        <v>62</v>
      </c>
    </row>
    <row r="54" customFormat="false" ht="12.75" hidden="false" customHeight="false" outlineLevel="0" collapsed="false">
      <c r="A54" s="26" t="s">
        <v>63</v>
      </c>
      <c r="B54" s="1" t="n">
        <f aca="false">+'WC Summ'!B54+'WH Summ'!B54+'Gl Summ'!B54</f>
        <v>0</v>
      </c>
      <c r="C54" s="1" t="n">
        <f aca="false">+'WC Summ'!C54+'WH Summ'!C54+'Gl Summ'!C54</f>
        <v>0</v>
      </c>
      <c r="D54" s="1" t="n">
        <f aca="false">+C54-B54</f>
        <v>0</v>
      </c>
      <c r="F54" s="1" t="n">
        <f aca="false">+'WC Summ'!F54+'WH Summ'!F54+'Gl Summ'!F54</f>
        <v>0</v>
      </c>
      <c r="G54" s="1" t="n">
        <f aca="false">+'WC Summ'!G54+'WH Summ'!G54+'Gl Summ'!G54</f>
        <v>0</v>
      </c>
      <c r="H54" s="1" t="n">
        <f aca="false">+G54-F54</f>
        <v>0</v>
      </c>
      <c r="J54" s="1" t="n">
        <f aca="false">+'WC Summ'!J54+'WH Summ'!J54+'Gl Summ'!J54</f>
        <v>158620</v>
      </c>
      <c r="K54" s="1" t="n">
        <f aca="false">+'WC Summ'!K54+'WH Summ'!K54+'Gl Summ'!K54</f>
        <v>158620</v>
      </c>
      <c r="L54" s="1" t="n">
        <f aca="false">+K54-J54</f>
        <v>0</v>
      </c>
    </row>
    <row r="55" customFormat="false" ht="12.75" hidden="false" customHeight="false" outlineLevel="0" collapsed="false">
      <c r="A55" s="26" t="s">
        <v>64</v>
      </c>
      <c r="B55" s="1" t="n">
        <f aca="false">+'WC Summ'!B55+'WH Summ'!B55+'Gl Summ'!B55</f>
        <v>0</v>
      </c>
      <c r="C55" s="1" t="n">
        <f aca="false">+'WC Summ'!C55+'WH Summ'!C55+'Gl Summ'!C55</f>
        <v>0</v>
      </c>
      <c r="D55" s="1" t="n">
        <f aca="false">+C55-B55</f>
        <v>0</v>
      </c>
      <c r="F55" s="1" t="n">
        <f aca="false">+'WC Summ'!F55+'WH Summ'!F55+'Gl Summ'!F55</f>
        <v>0</v>
      </c>
      <c r="G55" s="1" t="n">
        <f aca="false">+'WC Summ'!G55+'WH Summ'!G55+'Gl Summ'!G55</f>
        <v>0</v>
      </c>
      <c r="H55" s="1" t="n">
        <f aca="false">+G55-F55</f>
        <v>0</v>
      </c>
      <c r="J55" s="1" t="n">
        <f aca="false">+'WC Summ'!J55+'WH Summ'!J55+'Gl Summ'!J55</f>
        <v>54075</v>
      </c>
      <c r="K55" s="1" t="n">
        <f aca="false">+'WC Summ'!K55+'WH Summ'!K55+'Gl Summ'!K55</f>
        <v>54075</v>
      </c>
      <c r="L55" s="1" t="n">
        <f aca="false">+K55-J55</f>
        <v>0</v>
      </c>
    </row>
    <row r="56" customFormat="false" ht="12.75" hidden="false" customHeight="false" outlineLevel="0" collapsed="false">
      <c r="A56" s="26" t="s">
        <v>65</v>
      </c>
      <c r="B56" s="1" t="n">
        <f aca="false">+'WC Summ'!B56+'WH Summ'!B56+'Gl Summ'!B56</f>
        <v>0</v>
      </c>
      <c r="C56" s="1" t="n">
        <f aca="false">+'WC Summ'!C56+'WH Summ'!C56+'Gl Summ'!C56</f>
        <v>0</v>
      </c>
      <c r="D56" s="1" t="n">
        <f aca="false">+C56-B56</f>
        <v>0</v>
      </c>
      <c r="F56" s="1" t="n">
        <f aca="false">+'WC Summ'!F56+'WH Summ'!F56+'Gl Summ'!F56</f>
        <v>0</v>
      </c>
      <c r="G56" s="1" t="n">
        <f aca="false">+'WC Summ'!G56+'WH Summ'!G56+'Gl Summ'!G56</f>
        <v>0</v>
      </c>
      <c r="H56" s="1" t="n">
        <f aca="false">+G56-F56</f>
        <v>0</v>
      </c>
      <c r="J56" s="1" t="n">
        <f aca="false">+'WC Summ'!J56+'WH Summ'!J56+'Gl Summ'!J56</f>
        <v>0</v>
      </c>
      <c r="K56" s="1" t="n">
        <f aca="false">+'WC Summ'!K56+'WH Summ'!K56+'Gl Summ'!K56</f>
        <v>0</v>
      </c>
      <c r="L56" s="1" t="n">
        <f aca="false">+K56-J56</f>
        <v>0</v>
      </c>
    </row>
    <row r="57" customFormat="false" ht="12.75" hidden="false" customHeight="false" outlineLevel="0" collapsed="false">
      <c r="A57" s="26" t="s">
        <v>66</v>
      </c>
      <c r="B57" s="1" t="n">
        <f aca="false">+'WC Summ'!B57+'WH Summ'!B57+'Gl Summ'!B57</f>
        <v>0</v>
      </c>
      <c r="C57" s="1" t="n">
        <f aca="false">+'WC Summ'!C57+'WH Summ'!C57+'Gl Summ'!C57</f>
        <v>0</v>
      </c>
      <c r="D57" s="1" t="n">
        <f aca="false">+C57-B57</f>
        <v>0</v>
      </c>
      <c r="F57" s="1" t="n">
        <f aca="false">+'WC Summ'!F57+'WH Summ'!F57+'Gl Summ'!F57</f>
        <v>0</v>
      </c>
      <c r="G57" s="1" t="n">
        <f aca="false">+'WC Summ'!G57+'WH Summ'!G57+'Gl Summ'!G57</f>
        <v>0</v>
      </c>
      <c r="H57" s="1" t="n">
        <f aca="false">+G57-F57</f>
        <v>0</v>
      </c>
      <c r="J57" s="1" t="n">
        <f aca="false">+'WC Summ'!J57+'WH Summ'!J57+'Gl Summ'!J57</f>
        <v>0</v>
      </c>
      <c r="K57" s="1" t="n">
        <f aca="false">+'WC Summ'!K57+'WH Summ'!K57+'Gl Summ'!K57</f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</row>
    <row r="59" customFormat="false" ht="13.5" hidden="false" customHeight="false" outlineLevel="0" collapsed="false">
      <c r="A59" s="25" t="s">
        <v>67</v>
      </c>
      <c r="B59" s="27" t="n">
        <f aca="false">+'WC Summ'!B59+'WH Summ'!B59+'Gl Summ'!B59</f>
        <v>0</v>
      </c>
      <c r="C59" s="27" t="n">
        <f aca="false">+'WC Summ'!C59+'WH Summ'!C59+'Gl Summ'!C59</f>
        <v>0</v>
      </c>
      <c r="D59" s="27" t="n">
        <f aca="false">+C59-B59</f>
        <v>0</v>
      </c>
      <c r="F59" s="27" t="n">
        <f aca="false">+'WC Summ'!F59+'WH Summ'!F59+'Gl Summ'!F59</f>
        <v>0</v>
      </c>
      <c r="G59" s="27" t="n">
        <f aca="false">+'WC Summ'!G59+'WH Summ'!G59+'Gl Summ'!G59</f>
        <v>0</v>
      </c>
      <c r="H59" s="27" t="n">
        <f aca="false">+G59-F59</f>
        <v>0</v>
      </c>
      <c r="J59" s="27" t="n">
        <f aca="false">+'WC Summ'!J59+'WH Summ'!J59+'Gl Summ'!J59</f>
        <v>1127908.83333333</v>
      </c>
      <c r="K59" s="27" t="n">
        <f aca="false">+'WC Summ'!K59+'WH Summ'!K59+'Gl Summ'!K59</f>
        <v>721126</v>
      </c>
      <c r="L59" s="27" t="n">
        <f aca="false">+K59-J59</f>
        <v>-406782.833333333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68</v>
      </c>
    </row>
    <row r="62" customFormat="false" ht="12.75" hidden="false" customHeight="false" outlineLevel="0" collapsed="false">
      <c r="A62" s="26" t="s">
        <v>69</v>
      </c>
      <c r="B62" s="1" t="n">
        <f aca="false">+'WC Summ'!B62+'WH Summ'!B62+'Gl Summ'!B62</f>
        <v>0</v>
      </c>
      <c r="C62" s="1" t="n">
        <f aca="false">+'WC Summ'!C62+'WH Summ'!C62+'Gl Summ'!C62</f>
        <v>0</v>
      </c>
      <c r="D62" s="1" t="n">
        <f aca="false">+C62-B62</f>
        <v>0</v>
      </c>
      <c r="F62" s="1" t="n">
        <f aca="false">+'WC Summ'!F62+'WH Summ'!F62+'Gl Summ'!F62</f>
        <v>0</v>
      </c>
      <c r="G62" s="1" t="n">
        <f aca="false">+'WC Summ'!G62+'WH Summ'!G62+'Gl Summ'!G62</f>
        <v>0</v>
      </c>
      <c r="H62" s="1" t="n">
        <f aca="false">+G62-F62</f>
        <v>0</v>
      </c>
      <c r="J62" s="1" t="n">
        <f aca="false">+'WC Summ'!J62+'WH Summ'!J62+'Gl Summ'!J62</f>
        <v>0</v>
      </c>
      <c r="K62" s="1" t="n">
        <f aca="false">+'WC Summ'!K62+'WH Summ'!K62+'Gl Summ'!K62</f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70</v>
      </c>
      <c r="B63" s="1" t="n">
        <f aca="false">+'WC Summ'!B63+'WH Summ'!B63+'Gl Summ'!B63</f>
        <v>0</v>
      </c>
      <c r="C63" s="1" t="n">
        <f aca="false">+'WC Summ'!C63+'WH Summ'!C63+'Gl Summ'!C63</f>
        <v>0</v>
      </c>
      <c r="D63" s="1" t="n">
        <f aca="false">+C63-B63</f>
        <v>0</v>
      </c>
      <c r="F63" s="1" t="n">
        <f aca="false">+'WC Summ'!F63+'WH Summ'!F63+'Gl Summ'!F63</f>
        <v>0</v>
      </c>
      <c r="G63" s="1" t="n">
        <f aca="false">+'WC Summ'!G63+'WH Summ'!G63+'Gl Summ'!G63</f>
        <v>0</v>
      </c>
      <c r="H63" s="1" t="n">
        <f aca="false">+G63-F63</f>
        <v>0</v>
      </c>
      <c r="J63" s="1" t="n">
        <f aca="false">+'WC Summ'!J63+'WH Summ'!J63+'Gl Summ'!J63</f>
        <v>20910694</v>
      </c>
      <c r="K63" s="1" t="n">
        <f aca="false">+'WC Summ'!K63+'WH Summ'!K63+'Gl Summ'!K63</f>
        <v>19992818</v>
      </c>
      <c r="L63" s="1" t="n">
        <f aca="false">+K63-J63</f>
        <v>-917876</v>
      </c>
      <c r="N63" s="1" t="s">
        <v>71</v>
      </c>
    </row>
    <row r="64" customFormat="false" ht="12.75" hidden="false" customHeight="false" outlineLevel="0" collapsed="false">
      <c r="A64" s="26" t="s">
        <v>72</v>
      </c>
      <c r="B64" s="1" t="n">
        <f aca="false">+'WC Summ'!B64+'WH Summ'!B64+'Gl Summ'!B64</f>
        <v>0</v>
      </c>
      <c r="C64" s="1" t="n">
        <f aca="false">+'WC Summ'!C64+'WH Summ'!C64+'Gl Summ'!C64</f>
        <v>0</v>
      </c>
      <c r="D64" s="1" t="n">
        <f aca="false">+C64-B64</f>
        <v>0</v>
      </c>
      <c r="F64" s="1" t="n">
        <f aca="false">+'WC Summ'!F64+'WH Summ'!F64+'Gl Summ'!F64</f>
        <v>0</v>
      </c>
      <c r="G64" s="1" t="n">
        <f aca="false">+'WC Summ'!G64+'WH Summ'!G64+'Gl Summ'!G64</f>
        <v>0</v>
      </c>
      <c r="H64" s="1" t="n">
        <f aca="false">+G64-F64</f>
        <v>0</v>
      </c>
      <c r="J64" s="1" t="n">
        <f aca="false">+'WC Summ'!J64+'WH Summ'!J64+'Gl Summ'!J64</f>
        <v>9139740</v>
      </c>
      <c r="K64" s="1" t="n">
        <f aca="false">+'WC Summ'!K64+'WH Summ'!K64+'Gl Summ'!K64</f>
        <v>8598000</v>
      </c>
      <c r="L64" s="1" t="n">
        <f aca="false">+K64-J64</f>
        <v>-541740</v>
      </c>
      <c r="N64" s="1" t="s">
        <v>71</v>
      </c>
    </row>
    <row r="65" customFormat="false" ht="12.75" hidden="false" customHeight="false" outlineLevel="0" collapsed="false">
      <c r="A65" s="26"/>
    </row>
    <row r="66" customFormat="false" ht="13.5" hidden="false" customHeight="false" outlineLevel="0" collapsed="false">
      <c r="A66" s="25" t="s">
        <v>73</v>
      </c>
      <c r="B66" s="27" t="n">
        <f aca="false">+'WC Summ'!B66+'WH Summ'!B66+'Gl Summ'!B66</f>
        <v>0</v>
      </c>
      <c r="C66" s="27" t="n">
        <f aca="false">+'WC Summ'!C66+'WH Summ'!C66+'Gl Summ'!C66</f>
        <v>0</v>
      </c>
      <c r="D66" s="27" t="n">
        <f aca="false">+C66-B66</f>
        <v>0</v>
      </c>
      <c r="F66" s="27" t="n">
        <f aca="false">+'WC Summ'!F66+'WH Summ'!F66+'Gl Summ'!F66</f>
        <v>0</v>
      </c>
      <c r="G66" s="27" t="n">
        <f aca="false">+'WC Summ'!G66+'WH Summ'!G66+'Gl Summ'!G66</f>
        <v>0</v>
      </c>
      <c r="H66" s="27" t="n">
        <f aca="false">+G66-F66</f>
        <v>0</v>
      </c>
      <c r="J66" s="27" t="n">
        <f aca="false">+'WC Summ'!J66+'WH Summ'!J66+'Gl Summ'!J66</f>
        <v>30050434</v>
      </c>
      <c r="K66" s="27" t="n">
        <f aca="false">+'WC Summ'!K66+'WH Summ'!K66+'Gl Summ'!K66</f>
        <v>28590818</v>
      </c>
      <c r="L66" s="27" t="n">
        <f aca="false">+K66-J66</f>
        <v>-1459616</v>
      </c>
    </row>
    <row r="68" customFormat="false" ht="13.5" hidden="false" customHeight="false" outlineLevel="0" collapsed="false">
      <c r="A68" s="10" t="s">
        <v>74</v>
      </c>
      <c r="B68" s="28" t="n">
        <f aca="false">+'WC Summ'!B68+'WH Summ'!B68+'Gl Summ'!B68</f>
        <v>322134</v>
      </c>
      <c r="C68" s="28" t="n">
        <f aca="false">+'WC Summ'!C68+'WH Summ'!C68+'Gl Summ'!C68</f>
        <v>620413</v>
      </c>
      <c r="D68" s="28" t="n">
        <f aca="false">+C68-B68</f>
        <v>298279</v>
      </c>
      <c r="F68" s="28" t="n">
        <f aca="false">+'WC Summ'!F68+'WH Summ'!F68+'Gl Summ'!F68</f>
        <v>611453.53</v>
      </c>
      <c r="G68" s="28" t="n">
        <f aca="false">+'WC Summ'!G68+'WH Summ'!G68+'Gl Summ'!G68</f>
        <v>1688121</v>
      </c>
      <c r="H68" s="28" t="n">
        <f aca="false">+G68-F68</f>
        <v>1076667.47</v>
      </c>
      <c r="J68" s="28" t="n">
        <f aca="false">+'WC Summ'!J68+'WH Summ'!J68+'Gl Summ'!J68</f>
        <v>39444831.8333333</v>
      </c>
      <c r="K68" s="28" t="n">
        <f aca="false">+'WC Summ'!K68+'WH Summ'!K68+'Gl Summ'!K68</f>
        <v>37328433</v>
      </c>
      <c r="L68" s="28" t="n">
        <f aca="false">+K68-J68</f>
        <v>-2116398.83333334</v>
      </c>
    </row>
    <row r="69" customFormat="false" ht="13.5" hidden="false" customHeight="false" outlineLevel="0" collapsed="false">
      <c r="A69" s="10"/>
    </row>
    <row r="70" customFormat="false" ht="12.75" hidden="false" customHeight="false" outlineLevel="0" collapsed="false">
      <c r="A70" s="29" t="s">
        <v>75</v>
      </c>
      <c r="B70" s="1" t="n">
        <f aca="false">81589+92613+147932</f>
        <v>322134</v>
      </c>
      <c r="F70" s="1" t="n">
        <f aca="false">214320+75000+322134</f>
        <v>611454</v>
      </c>
    </row>
    <row r="72" customFormat="false" ht="12.75" hidden="false" customHeight="false" outlineLevel="0" collapsed="false">
      <c r="A72" s="0" t="s">
        <v>19</v>
      </c>
      <c r="B72" s="1" t="n">
        <f aca="false">B68-B70</f>
        <v>0</v>
      </c>
      <c r="F72" s="1" t="n">
        <f aca="false">F68-F70</f>
        <v>-0.46999999997206</v>
      </c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45" activePane="bottomRight" state="frozen"/>
      <selection pane="topLeft" activeCell="A1" activeCellId="0" sqref="A1"/>
      <selection pane="topRight" activeCell="B1" activeCellId="0" sqref="B1"/>
      <selection pane="bottomLeft" activeCell="A45" activeCellId="0" sqref="A45"/>
      <selection pane="bottomRight" activeCell="N63" activeCellId="0" sqref="N63:N64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72.13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+'WC MO'!A1:V1</f>
        <v>GENCO - Wilton Center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+'WC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XML/filtered-attachments/xls/00_O_M_analysis___0003.xls'#$WC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45926.9453076336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14</v>
      </c>
      <c r="C7" s="13"/>
      <c r="D7" s="13"/>
      <c r="E7" s="8"/>
      <c r="F7" s="13" t="s">
        <v>15</v>
      </c>
      <c r="G7" s="13"/>
      <c r="H7" s="13"/>
      <c r="I7" s="14"/>
      <c r="J7" s="13" t="s">
        <v>16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17</v>
      </c>
      <c r="C8" s="15" t="s">
        <v>18</v>
      </c>
      <c r="D8" s="15" t="s">
        <v>19</v>
      </c>
      <c r="F8" s="15" t="s">
        <v>20</v>
      </c>
      <c r="G8" s="15" t="s">
        <v>18</v>
      </c>
      <c r="H8" s="15" t="s">
        <v>19</v>
      </c>
      <c r="I8" s="15"/>
      <c r="J8" s="15" t="s">
        <v>20</v>
      </c>
      <c r="K8" s="15" t="s">
        <v>18</v>
      </c>
      <c r="L8" s="15" t="s">
        <v>19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21</v>
      </c>
      <c r="K9" s="17" t="s">
        <v>21</v>
      </c>
      <c r="L9" s="17" t="s">
        <v>21</v>
      </c>
      <c r="M9" s="18"/>
      <c r="N9" s="17" t="s">
        <v>22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23</v>
      </c>
      <c r="B11" s="19" t="n">
        <f aca="false">44589+37000</f>
        <v>81589</v>
      </c>
      <c r="C11" s="19" t="n">
        <f aca="false">383275-212930+30833+100</f>
        <v>201278</v>
      </c>
      <c r="D11" s="19" t="n">
        <f aca="false">+C11-B11</f>
        <v>119689</v>
      </c>
      <c r="F11" s="19" t="n">
        <v>178652.16</v>
      </c>
      <c r="G11" s="19" t="n">
        <v>555208</v>
      </c>
      <c r="H11" s="19" t="n">
        <f aca="false">+G11-F11</f>
        <v>376555.84</v>
      </c>
      <c r="J11" s="19" t="n">
        <v>858480</v>
      </c>
      <c r="K11" s="19" t="n">
        <f aca="false">+'WC MO'!O80</f>
        <v>858480</v>
      </c>
      <c r="L11" s="19" t="n">
        <f aca="false">+K11-J11</f>
        <v>0</v>
      </c>
      <c r="N11" s="1" t="s">
        <v>24</v>
      </c>
    </row>
    <row r="13" customFormat="false" ht="12.75" hidden="false" customHeight="false" outlineLevel="0" collapsed="false">
      <c r="A13" s="10" t="s">
        <v>25</v>
      </c>
    </row>
    <row r="14" customFormat="false" ht="12.75" hidden="false" customHeight="false" outlineLevel="0" collapsed="false">
      <c r="A14" s="20" t="s">
        <v>26</v>
      </c>
    </row>
    <row r="15" customFormat="false" ht="12.75" hidden="false" customHeight="false" outlineLevel="0" collapsed="false">
      <c r="A15" s="21" t="s">
        <v>27</v>
      </c>
      <c r="B15" s="1" t="n">
        <v>0</v>
      </c>
      <c r="C15" s="1" t="n"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f aca="false">+'WC MO'!O84</f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28</v>
      </c>
      <c r="B16" s="1" t="n">
        <v>0</v>
      </c>
      <c r="C16" s="1" t="n">
        <v>0</v>
      </c>
      <c r="D16" s="1" t="n">
        <f aca="false">+C16-B16</f>
        <v>0</v>
      </c>
      <c r="F16" s="1" t="n">
        <v>0</v>
      </c>
      <c r="G16" s="1" t="n">
        <v>0</v>
      </c>
      <c r="H16" s="1" t="n">
        <f aca="false">+G16-F16</f>
        <v>0</v>
      </c>
      <c r="J16" s="1" t="n">
        <v>0</v>
      </c>
      <c r="K16" s="1" t="n">
        <f aca="false">+'WC MO'!O85</f>
        <v>0</v>
      </c>
      <c r="L16" s="1" t="n">
        <f aca="false">+K16-J16</f>
        <v>0</v>
      </c>
    </row>
    <row r="17" customFormat="false" ht="12.75" hidden="false" customHeight="false" outlineLevel="0" collapsed="false">
      <c r="A17" s="21" t="s">
        <v>29</v>
      </c>
      <c r="B17" s="1" t="n">
        <v>0</v>
      </c>
      <c r="C17" s="1" t="n">
        <v>0</v>
      </c>
      <c r="D17" s="1" t="n">
        <f aca="false">+C17-B17</f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f aca="false">+'WC MO'!O86</f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30</v>
      </c>
      <c r="B18" s="1" t="n">
        <v>0</v>
      </c>
      <c r="C18" s="1" t="n">
        <v>0</v>
      </c>
      <c r="D18" s="1" t="n">
        <f aca="false">+C18-B18</f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f aca="false">+'WC MO'!O87</f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31</v>
      </c>
      <c r="B19" s="1" t="n">
        <v>0</v>
      </c>
      <c r="C19" s="1" t="n">
        <v>0</v>
      </c>
      <c r="D19" s="1" t="n">
        <f aca="false">+C19-B19</f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f aca="false">+'WC MO'!O88</f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32</v>
      </c>
      <c r="B20" s="1" t="n">
        <v>0</v>
      </c>
      <c r="C20" s="1" t="n">
        <v>0</v>
      </c>
      <c r="D20" s="1" t="n">
        <f aca="false">+C20-B20</f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f aca="false">+'WC MO'!O89</f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v>0</v>
      </c>
      <c r="D21" s="1" t="n">
        <f aca="false">+C21-B21</f>
        <v>0</v>
      </c>
      <c r="F21" s="1" t="n">
        <v>0</v>
      </c>
      <c r="G21" s="1" t="n">
        <v>0</v>
      </c>
      <c r="H21" s="1" t="n">
        <f aca="false">+G21-F21</f>
        <v>0</v>
      </c>
      <c r="J21" s="1" t="n">
        <v>19735</v>
      </c>
      <c r="K21" s="1" t="n">
        <f aca="false">+'WC MO'!O90</f>
        <v>19735</v>
      </c>
      <c r="L21" s="1" t="n">
        <f aca="false">+K21-J21</f>
        <v>0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v>0</v>
      </c>
      <c r="D22" s="1" t="n">
        <f aca="false">+C22-B22</f>
        <v>0</v>
      </c>
      <c r="F22" s="1" t="n">
        <v>0</v>
      </c>
      <c r="G22" s="1" t="n">
        <v>0</v>
      </c>
      <c r="H22" s="1" t="n">
        <f aca="false">+G22-F22</f>
        <v>0</v>
      </c>
      <c r="J22" s="1" t="n">
        <v>0</v>
      </c>
      <c r="K22" s="1" t="n">
        <f aca="false">+'WC MO'!O91</f>
        <v>0</v>
      </c>
      <c r="L22" s="1" t="n">
        <f aca="false">+K22-J22</f>
        <v>0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v>0</v>
      </c>
      <c r="D23" s="1" t="n">
        <f aca="false">+C23-B23</f>
        <v>0</v>
      </c>
      <c r="F23" s="1" t="n">
        <v>0</v>
      </c>
      <c r="G23" s="1" t="n">
        <v>0</v>
      </c>
      <c r="H23" s="1" t="n">
        <f aca="false">+G23-F23</f>
        <v>0</v>
      </c>
      <c r="J23" s="1" t="n">
        <v>0</v>
      </c>
      <c r="K23" s="1" t="n">
        <f aca="false">+'WC MO'!O92</f>
        <v>0</v>
      </c>
      <c r="L23" s="1" t="n">
        <f aca="false">+K23-J23</f>
        <v>0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v>0</v>
      </c>
      <c r="D24" s="1" t="n">
        <f aca="false">+C24-B24</f>
        <v>0</v>
      </c>
      <c r="F24" s="1" t="n">
        <v>0</v>
      </c>
      <c r="G24" s="1" t="n">
        <v>0</v>
      </c>
      <c r="H24" s="1" t="n">
        <f aca="false">+G24-F24</f>
        <v>0</v>
      </c>
      <c r="J24" s="1" t="n">
        <v>0</v>
      </c>
      <c r="K24" s="1" t="n">
        <f aca="false">+'WC MO'!O93</f>
        <v>0</v>
      </c>
      <c r="L24" s="1" t="n">
        <f aca="false">+K24-J24</f>
        <v>0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v>0</v>
      </c>
      <c r="D25" s="1" t="n">
        <f aca="false">+C25-B25</f>
        <v>0</v>
      </c>
      <c r="F25" s="1" t="n">
        <v>0</v>
      </c>
      <c r="G25" s="1" t="n">
        <v>0</v>
      </c>
      <c r="H25" s="1" t="n">
        <f aca="false">+G25-F25</f>
        <v>0</v>
      </c>
      <c r="J25" s="1" t="n">
        <v>0</v>
      </c>
      <c r="K25" s="1" t="n">
        <f aca="false">+'WC MO'!O94</f>
        <v>0</v>
      </c>
      <c r="L25" s="1" t="n">
        <f aca="false">+K25-J25</f>
        <v>0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v>0</v>
      </c>
      <c r="D26" s="1" t="n">
        <f aca="false">+C26-B26</f>
        <v>0</v>
      </c>
      <c r="F26" s="1" t="n">
        <v>0</v>
      </c>
      <c r="G26" s="1" t="n">
        <v>0</v>
      </c>
      <c r="H26" s="1" t="n">
        <f aca="false">+G26-F26</f>
        <v>0</v>
      </c>
      <c r="J26" s="1" t="n">
        <v>0</v>
      </c>
      <c r="K26" s="1" t="n">
        <f aca="false">+'WC MO'!O95</f>
        <v>0</v>
      </c>
      <c r="L26" s="1" t="n">
        <f aca="false">+K26-J26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v>0</v>
      </c>
      <c r="D27" s="1" t="n">
        <f aca="false">+C27-B27</f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f aca="false">+'WC MO'!O96</f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40</v>
      </c>
      <c r="B28" s="1" t="n">
        <v>0</v>
      </c>
      <c r="C28" s="1" t="n">
        <v>0</v>
      </c>
      <c r="D28" s="1" t="n">
        <f aca="false">+C28-B28</f>
        <v>0</v>
      </c>
      <c r="F28" s="1" t="n">
        <v>0</v>
      </c>
      <c r="G28" s="1" t="n">
        <v>0</v>
      </c>
      <c r="H28" s="1" t="n">
        <f aca="false">+G28-F28</f>
        <v>0</v>
      </c>
      <c r="J28" s="1" t="n">
        <v>2246</v>
      </c>
      <c r="K28" s="1" t="n">
        <f aca="false">+'WC MO'!O97</f>
        <v>2246</v>
      </c>
      <c r="L28" s="1" t="n">
        <f aca="false">+K28-J28</f>
        <v>0</v>
      </c>
    </row>
    <row r="29" customFormat="false" ht="12.75" hidden="false" customHeight="false" outlineLevel="0" collapsed="false">
      <c r="A29" s="21" t="s">
        <v>41</v>
      </c>
      <c r="B29" s="1" t="n">
        <v>0</v>
      </c>
      <c r="C29" s="1" t="n">
        <v>0</v>
      </c>
      <c r="D29" s="1" t="n">
        <f aca="false">+C29-B29</f>
        <v>0</v>
      </c>
      <c r="F29" s="1" t="n">
        <v>0</v>
      </c>
      <c r="G29" s="1" t="n">
        <v>0</v>
      </c>
      <c r="H29" s="1" t="n">
        <f aca="false">+G29-F29</f>
        <v>0</v>
      </c>
      <c r="J29" s="1" t="n">
        <v>11929</v>
      </c>
      <c r="K29" s="1" t="n">
        <f aca="false">+'WC MO'!O98</f>
        <v>11929</v>
      </c>
      <c r="L29" s="1" t="n">
        <f aca="false">+K29-J29</f>
        <v>0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v>0</v>
      </c>
      <c r="D30" s="1" t="n">
        <f aca="false">+C30-B30</f>
        <v>0</v>
      </c>
      <c r="F30" s="1" t="n">
        <v>0</v>
      </c>
      <c r="G30" s="1" t="n">
        <v>0</v>
      </c>
      <c r="H30" s="1" t="n">
        <f aca="false">+G30-F30</f>
        <v>0</v>
      </c>
      <c r="J30" s="1" t="n">
        <v>0</v>
      </c>
      <c r="K30" s="1" t="n">
        <f aca="false">+'WC MO'!O99</f>
        <v>0</v>
      </c>
      <c r="L30" s="1" t="n">
        <f aca="false">+K30-J30</f>
        <v>0</v>
      </c>
    </row>
    <row r="31" customFormat="false" ht="12.75" hidden="false" customHeight="false" outlineLevel="0" collapsed="false">
      <c r="A31" s="21" t="s">
        <v>43</v>
      </c>
      <c r="B31" s="1" t="n">
        <v>0</v>
      </c>
      <c r="C31" s="1" t="n">
        <v>0</v>
      </c>
      <c r="D31" s="1" t="n">
        <f aca="false">+C31-B31</f>
        <v>0</v>
      </c>
      <c r="F31" s="1" t="n">
        <v>0</v>
      </c>
      <c r="G31" s="1" t="n">
        <v>0</v>
      </c>
      <c r="H31" s="1" t="n">
        <f aca="false">+G31-F31</f>
        <v>0</v>
      </c>
      <c r="J31" s="1" t="n">
        <v>4667</v>
      </c>
      <c r="K31" s="1" t="n">
        <f aca="false">+'WC MO'!O100</f>
        <v>4667</v>
      </c>
      <c r="L31" s="1" t="n">
        <f aca="false">+K31-J31</f>
        <v>0</v>
      </c>
    </row>
    <row r="32" customFormat="false" ht="12.75" hidden="false" customHeight="false" outlineLevel="0" collapsed="false">
      <c r="A32" s="21" t="s">
        <v>44</v>
      </c>
      <c r="B32" s="1" t="n">
        <v>0</v>
      </c>
      <c r="C32" s="1" t="n">
        <v>0</v>
      </c>
      <c r="D32" s="1" t="n">
        <f aca="false">+C32-B32</f>
        <v>0</v>
      </c>
      <c r="F32" s="1" t="n">
        <v>0</v>
      </c>
      <c r="G32" s="1" t="n">
        <v>0</v>
      </c>
      <c r="H32" s="1" t="n">
        <f aca="false">+G32-F32</f>
        <v>0</v>
      </c>
      <c r="J32" s="1" t="n">
        <v>9654</v>
      </c>
      <c r="K32" s="1" t="n">
        <f aca="false">+'WC MO'!O101</f>
        <v>9654</v>
      </c>
      <c r="L32" s="1" t="n">
        <f aca="false">+K32-J32</f>
        <v>0</v>
      </c>
    </row>
    <row r="33" customFormat="false" ht="12.75" hidden="false" customHeight="false" outlineLevel="0" collapsed="false">
      <c r="A33" s="21" t="s">
        <v>45</v>
      </c>
      <c r="B33" s="1" t="n">
        <v>0</v>
      </c>
      <c r="C33" s="1" t="n">
        <v>0</v>
      </c>
      <c r="D33" s="1" t="n">
        <f aca="false">+C33-B33</f>
        <v>0</v>
      </c>
      <c r="F33" s="1" t="n">
        <v>0</v>
      </c>
      <c r="G33" s="1" t="n">
        <v>0</v>
      </c>
      <c r="H33" s="1" t="n">
        <f aca="false">+G33-F33</f>
        <v>0</v>
      </c>
      <c r="J33" s="1" t="n">
        <v>118140</v>
      </c>
      <c r="K33" s="1" t="n">
        <f aca="false">+'WC MO'!O102</f>
        <v>118140</v>
      </c>
      <c r="L33" s="1" t="n">
        <f aca="false">+K33-J33</f>
        <v>0</v>
      </c>
    </row>
    <row r="34" customFormat="false" ht="12.75" hidden="false" customHeight="false" outlineLevel="0" collapsed="false">
      <c r="A34" s="21" t="s">
        <v>46</v>
      </c>
      <c r="B34" s="1" t="n">
        <v>0</v>
      </c>
      <c r="C34" s="1" t="n">
        <v>0</v>
      </c>
      <c r="D34" s="1" t="n">
        <f aca="false">+C34-B34</f>
        <v>0</v>
      </c>
      <c r="F34" s="1" t="n">
        <v>0</v>
      </c>
      <c r="G34" s="1" t="n">
        <v>0</v>
      </c>
      <c r="H34" s="1" t="n">
        <f aca="false">+G34-F34</f>
        <v>0</v>
      </c>
      <c r="J34" s="1" t="n">
        <v>458186</v>
      </c>
      <c r="K34" s="1" t="n">
        <f aca="false">+'WC MO'!O103</f>
        <v>458186</v>
      </c>
      <c r="L34" s="1" t="n">
        <f aca="false">+K34-J34</f>
        <v>0</v>
      </c>
    </row>
    <row r="35" customFormat="false" ht="12.75" hidden="false" customHeight="false" outlineLevel="0" collapsed="false">
      <c r="A35" s="21" t="s">
        <v>47</v>
      </c>
      <c r="B35" s="1" t="n">
        <v>0</v>
      </c>
      <c r="C35" s="1" t="n">
        <v>0</v>
      </c>
      <c r="D35" s="1" t="n">
        <f aca="false">+C35-B35</f>
        <v>0</v>
      </c>
      <c r="F35" s="1" t="n">
        <v>0</v>
      </c>
      <c r="G35" s="1" t="n">
        <v>0</v>
      </c>
      <c r="H35" s="1" t="n">
        <f aca="false">+G35-F35</f>
        <v>0</v>
      </c>
      <c r="J35" s="1" t="n">
        <v>11000</v>
      </c>
      <c r="K35" s="1" t="n">
        <f aca="false">+'WC MO'!O104</f>
        <v>11000</v>
      </c>
      <c r="L35" s="1" t="n">
        <f aca="false">+K35-J35</f>
        <v>0</v>
      </c>
    </row>
    <row r="36" customFormat="false" ht="12.75" hidden="false" customHeight="false" outlineLevel="0" collapsed="false">
      <c r="A36" s="21" t="s">
        <v>48</v>
      </c>
      <c r="B36" s="1" t="n">
        <v>0</v>
      </c>
      <c r="C36" s="1" t="n">
        <v>0</v>
      </c>
      <c r="D36" s="1" t="n">
        <f aca="false">+C36-B36</f>
        <v>0</v>
      </c>
      <c r="F36" s="1" t="n">
        <v>0</v>
      </c>
      <c r="G36" s="1" t="n">
        <v>0</v>
      </c>
      <c r="H36" s="1" t="n">
        <f aca="false">+G36-F36</f>
        <v>0</v>
      </c>
      <c r="J36" s="1" t="n">
        <v>198779</v>
      </c>
      <c r="K36" s="1" t="n">
        <f aca="false">+'WC MO'!O105</f>
        <v>198779</v>
      </c>
      <c r="L36" s="1" t="n">
        <f aca="false">+K36-J36</f>
        <v>0</v>
      </c>
    </row>
    <row r="37" customFormat="false" ht="12.75" hidden="false" customHeight="false" outlineLevel="0" collapsed="false">
      <c r="A37" s="21" t="s">
        <v>49</v>
      </c>
      <c r="B37" s="1" t="n">
        <v>0</v>
      </c>
      <c r="C37" s="1" t="n"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f aca="false">+'WC MO'!O106</f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50</v>
      </c>
      <c r="B38" s="1" t="n">
        <v>0</v>
      </c>
      <c r="C38" s="1" t="n">
        <v>0</v>
      </c>
      <c r="D38" s="1" t="n">
        <f aca="false">+C38-B38</f>
        <v>0</v>
      </c>
      <c r="F38" s="1" t="n">
        <v>0</v>
      </c>
      <c r="G38" s="1" t="n">
        <v>0</v>
      </c>
      <c r="H38" s="1" t="n">
        <f aca="false">+G38-F38</f>
        <v>0</v>
      </c>
      <c r="J38" s="1" t="n">
        <v>438</v>
      </c>
      <c r="K38" s="1" t="n">
        <f aca="false">+'WC MO'!O107</f>
        <v>438</v>
      </c>
      <c r="L38" s="1" t="n">
        <f aca="false">+K38-J38</f>
        <v>0</v>
      </c>
    </row>
    <row r="39" customFormat="false" ht="12.75" hidden="false" customHeight="false" outlineLevel="0" collapsed="false">
      <c r="A39" s="21" t="s">
        <v>51</v>
      </c>
      <c r="B39" s="1" t="n">
        <v>0</v>
      </c>
      <c r="C39" s="1" t="n">
        <v>0</v>
      </c>
      <c r="D39" s="1" t="n">
        <f aca="false">+C39-B39</f>
        <v>0</v>
      </c>
      <c r="F39" s="1" t="n">
        <v>0</v>
      </c>
      <c r="G39" s="1" t="n">
        <v>0</v>
      </c>
      <c r="H39" s="1" t="n">
        <f aca="false">+G39-F39</f>
        <v>0</v>
      </c>
      <c r="J39" s="1" t="n">
        <v>308000</v>
      </c>
      <c r="K39" s="1" t="n">
        <f aca="false">+'WC MO'!O108</f>
        <v>308000</v>
      </c>
      <c r="L39" s="1" t="n">
        <f aca="false">+K39-J39</f>
        <v>0</v>
      </c>
    </row>
    <row r="40" customFormat="false" ht="12.75" hidden="false" customHeight="false" outlineLevel="0" collapsed="false">
      <c r="A40" s="21" t="s">
        <v>52</v>
      </c>
      <c r="B40" s="1" t="n">
        <v>0</v>
      </c>
      <c r="C40" s="1" t="n">
        <v>0</v>
      </c>
      <c r="D40" s="1" t="n">
        <f aca="false">+C40-B40</f>
        <v>0</v>
      </c>
      <c r="F40" s="1" t="n">
        <v>0</v>
      </c>
      <c r="G40" s="1" t="n">
        <v>0</v>
      </c>
      <c r="H40" s="1" t="n">
        <f aca="false">+G40-F40</f>
        <v>0</v>
      </c>
      <c r="J40" s="1" t="n">
        <v>0</v>
      </c>
      <c r="K40" s="1" t="n">
        <f aca="false">+'WC MO'!O109</f>
        <v>0</v>
      </c>
      <c r="L40" s="1" t="n">
        <f aca="false">+K40-J40</f>
        <v>0</v>
      </c>
    </row>
    <row r="41" customFormat="false" ht="12.75" hidden="false" customHeight="false" outlineLevel="0" collapsed="false">
      <c r="A41" s="21" t="s">
        <v>53</v>
      </c>
      <c r="B41" s="1" t="n">
        <v>0</v>
      </c>
      <c r="C41" s="1" t="n">
        <v>0</v>
      </c>
      <c r="D41" s="1" t="n">
        <f aca="false">+C41-B41</f>
        <v>0</v>
      </c>
      <c r="F41" s="1" t="n">
        <v>0</v>
      </c>
      <c r="G41" s="1" t="n">
        <v>0</v>
      </c>
      <c r="H41" s="1" t="n">
        <f aca="false">+G41-F41</f>
        <v>0</v>
      </c>
      <c r="J41" s="1" t="n">
        <v>10208</v>
      </c>
      <c r="K41" s="1" t="n">
        <f aca="false">+'WC MO'!O110</f>
        <v>10208</v>
      </c>
      <c r="L41" s="1" t="n">
        <f aca="false">+K41-J41</f>
        <v>0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54</v>
      </c>
      <c r="B43" s="23" t="n">
        <f aca="false">SUM(B14:B41)</f>
        <v>0</v>
      </c>
      <c r="C43" s="23" t="n">
        <f aca="false">SUM(C14:C41)</f>
        <v>0</v>
      </c>
      <c r="D43" s="23" t="n">
        <f aca="false">+C43-B43</f>
        <v>0</v>
      </c>
      <c r="F43" s="23" t="n">
        <v>0</v>
      </c>
      <c r="G43" s="23" t="n">
        <v>0</v>
      </c>
      <c r="H43" s="23" t="n">
        <f aca="false">+G43-F43</f>
        <v>0</v>
      </c>
      <c r="J43" s="23" t="n">
        <v>1152982</v>
      </c>
      <c r="K43" s="23" t="n">
        <f aca="false">+'WC MO'!O112</f>
        <v>1152982</v>
      </c>
      <c r="L43" s="23" t="n">
        <f aca="false">+K43-J43</f>
        <v>0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55</v>
      </c>
      <c r="B45" s="24" t="n">
        <v>0</v>
      </c>
      <c r="C45" s="24" t="n">
        <v>0</v>
      </c>
      <c r="D45" s="24" t="n">
        <f aca="false">+C45-B45</f>
        <v>0</v>
      </c>
      <c r="F45" s="24" t="n">
        <v>0</v>
      </c>
      <c r="G45" s="24" t="n">
        <v>0</v>
      </c>
      <c r="H45" s="24" t="n">
        <f aca="false">+G45-F45</f>
        <v>0</v>
      </c>
      <c r="J45" s="24" t="n">
        <v>200000</v>
      </c>
      <c r="K45" s="24" t="n">
        <f aca="false">+'WC MO'!O114</f>
        <v>116666.666666667</v>
      </c>
      <c r="L45" s="24" t="n">
        <f aca="false">+K45-J45</f>
        <v>-83333.3333333333</v>
      </c>
      <c r="N45" s="1" t="s">
        <v>56</v>
      </c>
    </row>
    <row r="46" customFormat="false" ht="12.75" hidden="false" customHeight="false" outlineLevel="0" collapsed="false">
      <c r="A46" s="20"/>
    </row>
    <row r="47" customFormat="false" ht="12.75" hidden="false" customHeight="false" outlineLevel="0" collapsed="false">
      <c r="A47" s="20" t="s">
        <v>57</v>
      </c>
      <c r="B47" s="24" t="n">
        <v>0</v>
      </c>
      <c r="C47" s="24" t="n">
        <v>0</v>
      </c>
      <c r="D47" s="24" t="n">
        <f aca="false">+C47-B47</f>
        <v>0</v>
      </c>
      <c r="F47" s="24" t="n">
        <v>0</v>
      </c>
      <c r="G47" s="24" t="n">
        <v>0</v>
      </c>
      <c r="H47" s="24" t="n">
        <f aca="false">+G47-F47</f>
        <v>0</v>
      </c>
      <c r="J47" s="24" t="n">
        <v>600000</v>
      </c>
      <c r="K47" s="24" t="n">
        <f aca="false">+'WC MO'!O116</f>
        <v>600000</v>
      </c>
      <c r="L47" s="24" t="n">
        <f aca="false">+K47-J47</f>
        <v>0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58</v>
      </c>
      <c r="B49" s="19" t="n">
        <f aca="false">+B43+B45+B47</f>
        <v>0</v>
      </c>
      <c r="C49" s="19" t="n">
        <f aca="false">+C43+C45+C47</f>
        <v>0</v>
      </c>
      <c r="D49" s="19" t="n">
        <f aca="false">+C49-B49</f>
        <v>0</v>
      </c>
      <c r="F49" s="19" t="n">
        <v>0</v>
      </c>
      <c r="G49" s="19" t="n">
        <v>0</v>
      </c>
      <c r="H49" s="19" t="n">
        <f aca="false">+G49-F49</f>
        <v>0</v>
      </c>
      <c r="J49" s="19" t="n">
        <v>1952982</v>
      </c>
      <c r="K49" s="19" t="n">
        <f aca="false">+'WC MO'!O118</f>
        <v>1869648.66666667</v>
      </c>
      <c r="L49" s="19" t="n">
        <f aca="false">+K49-J49</f>
        <v>-83333.3333333333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59</v>
      </c>
    </row>
    <row r="52" customFormat="false" ht="12.75" hidden="false" customHeight="false" outlineLevel="0" collapsed="false">
      <c r="A52" s="26" t="s">
        <v>60</v>
      </c>
      <c r="B52" s="1" t="n">
        <v>0</v>
      </c>
      <c r="C52" s="1" t="n">
        <v>0</v>
      </c>
      <c r="D52" s="1" t="n">
        <f aca="false">+C52-B52</f>
        <v>0</v>
      </c>
      <c r="F52" s="1" t="n">
        <v>0</v>
      </c>
      <c r="G52" s="1" t="n">
        <v>0</v>
      </c>
      <c r="H52" s="1" t="n">
        <f aca="false">+G52-F52</f>
        <v>0</v>
      </c>
      <c r="J52" s="1" t="n">
        <v>155602.5</v>
      </c>
      <c r="K52" s="1" t="n">
        <f aca="false">+'WC MO'!O121</f>
        <v>155602.5</v>
      </c>
      <c r="L52" s="1" t="n">
        <f aca="false">+K52-J52</f>
        <v>0</v>
      </c>
    </row>
    <row r="53" customFormat="false" ht="12.75" hidden="false" customHeight="false" outlineLevel="0" collapsed="false">
      <c r="A53" s="26" t="s">
        <v>61</v>
      </c>
      <c r="B53" s="1" t="n">
        <v>0</v>
      </c>
      <c r="C53" s="1" t="n">
        <v>0</v>
      </c>
      <c r="D53" s="1" t="n">
        <f aca="false">+C53-B53</f>
        <v>0</v>
      </c>
      <c r="F53" s="1" t="n">
        <v>0</v>
      </c>
      <c r="G53" s="1" t="n">
        <v>0</v>
      </c>
      <c r="H53" s="1" t="n">
        <f aca="false">+G53-F53</f>
        <v>0</v>
      </c>
      <c r="J53" s="1" t="n">
        <v>333700</v>
      </c>
      <c r="K53" s="1" t="n">
        <f aca="false">+'WC MO'!O122</f>
        <v>0</v>
      </c>
      <c r="L53" s="1" t="n">
        <f aca="false">+K53-J53</f>
        <v>-333700</v>
      </c>
      <c r="N53" s="1" t="s">
        <v>76</v>
      </c>
    </row>
    <row r="54" customFormat="false" ht="12.75" hidden="false" customHeight="false" outlineLevel="0" collapsed="false">
      <c r="A54" s="26" t="s">
        <v>63</v>
      </c>
      <c r="B54" s="1" t="n">
        <v>0</v>
      </c>
      <c r="C54" s="1" t="n">
        <v>0</v>
      </c>
      <c r="D54" s="1" t="n">
        <f aca="false">+C54-B54</f>
        <v>0</v>
      </c>
      <c r="F54" s="1" t="n">
        <v>0</v>
      </c>
      <c r="G54" s="1" t="n">
        <v>0</v>
      </c>
      <c r="H54" s="1" t="n">
        <f aca="false">+G54-F54</f>
        <v>0</v>
      </c>
      <c r="J54" s="1" t="n">
        <v>60083.3333333333</v>
      </c>
      <c r="K54" s="1" t="n">
        <f aca="false">+'WC MO'!O123</f>
        <v>60083.3333333333</v>
      </c>
      <c r="L54" s="1" t="n">
        <f aca="false">+K54-J54</f>
        <v>0</v>
      </c>
    </row>
    <row r="55" customFormat="false" ht="12.75" hidden="false" customHeight="false" outlineLevel="0" collapsed="false">
      <c r="A55" s="26" t="s">
        <v>64</v>
      </c>
      <c r="B55" s="1" t="n">
        <v>0</v>
      </c>
      <c r="C55" s="1" t="n">
        <v>0</v>
      </c>
      <c r="D55" s="1" t="n">
        <f aca="false">+C55-B55</f>
        <v>0</v>
      </c>
      <c r="F55" s="1" t="n">
        <v>0</v>
      </c>
      <c r="G55" s="1" t="n">
        <v>0</v>
      </c>
      <c r="H55" s="1" t="n">
        <f aca="false">+G55-F55</f>
        <v>0</v>
      </c>
      <c r="J55" s="1" t="n">
        <v>18025</v>
      </c>
      <c r="K55" s="1" t="n">
        <f aca="false">+'WC MO'!O124</f>
        <v>18025</v>
      </c>
      <c r="L55" s="1" t="n">
        <f aca="false">+K55-J55</f>
        <v>0</v>
      </c>
    </row>
    <row r="56" customFormat="false" ht="12.75" hidden="false" customHeight="false" outlineLevel="0" collapsed="false">
      <c r="A56" s="26" t="s">
        <v>65</v>
      </c>
      <c r="B56" s="1" t="n">
        <v>0</v>
      </c>
      <c r="C56" s="1" t="n">
        <v>0</v>
      </c>
      <c r="D56" s="1" t="n">
        <f aca="false">+C56-B56</f>
        <v>0</v>
      </c>
      <c r="F56" s="1" t="n">
        <v>0</v>
      </c>
      <c r="G56" s="1" t="n">
        <v>0</v>
      </c>
      <c r="H56" s="1" t="n">
        <f aca="false">+G56-F56</f>
        <v>0</v>
      </c>
      <c r="J56" s="1" t="n">
        <v>0</v>
      </c>
      <c r="K56" s="1" t="n">
        <f aca="false">+'WC MO'!O125</f>
        <v>0</v>
      </c>
      <c r="L56" s="1" t="n">
        <f aca="false">+K56-J56</f>
        <v>0</v>
      </c>
    </row>
    <row r="57" customFormat="false" ht="12.75" hidden="false" customHeight="false" outlineLevel="0" collapsed="false">
      <c r="A57" s="26" t="s">
        <v>66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f aca="false">+'WC MO'!O126</f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G58" s="1" t="n">
        <v>0</v>
      </c>
      <c r="H58" s="1" t="n">
        <f aca="false">+G58-F58</f>
        <v>0</v>
      </c>
      <c r="J58" s="1" t="n">
        <v>0</v>
      </c>
      <c r="K58" s="1" t="n">
        <f aca="false">+'WC MO'!O127</f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67</v>
      </c>
      <c r="B59" s="27" t="n">
        <f aca="false">SUM(B51:B58)</f>
        <v>0</v>
      </c>
      <c r="C59" s="27" t="n">
        <f aca="false">SUM(C51:C58)</f>
        <v>0</v>
      </c>
      <c r="D59" s="27" t="n">
        <f aca="false">+C59-B59</f>
        <v>0</v>
      </c>
      <c r="F59" s="27" t="n">
        <v>0</v>
      </c>
      <c r="G59" s="27" t="n">
        <v>0</v>
      </c>
      <c r="H59" s="27" t="n">
        <f aca="false">+G59-F59</f>
        <v>0</v>
      </c>
      <c r="J59" s="27" t="n">
        <v>567410.833333333</v>
      </c>
      <c r="K59" s="27" t="n">
        <f aca="false">+'WC MO'!O128</f>
        <v>233710.833333333</v>
      </c>
      <c r="L59" s="27" t="n">
        <f aca="false">+K59-J59</f>
        <v>-333700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68</v>
      </c>
    </row>
    <row r="62" customFormat="false" ht="12.75" hidden="false" customHeight="false" outlineLevel="0" collapsed="false">
      <c r="A62" s="26" t="s">
        <v>69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f aca="false">+'WC MO'!O131</f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70</v>
      </c>
      <c r="B63" s="1" t="n">
        <v>0</v>
      </c>
      <c r="C63" s="1" t="n">
        <v>0</v>
      </c>
      <c r="D63" s="1" t="n">
        <f aca="false">+C63-B63</f>
        <v>0</v>
      </c>
      <c r="F63" s="1" t="n">
        <v>0</v>
      </c>
      <c r="G63" s="1" t="n">
        <v>0</v>
      </c>
      <c r="H63" s="1" t="n">
        <f aca="false">+G63-F63</f>
        <v>0</v>
      </c>
      <c r="J63" s="1" t="n">
        <v>9322568</v>
      </c>
      <c r="K63" s="1" t="n">
        <f aca="false">+'WC MO'!O132</f>
        <v>8425262</v>
      </c>
      <c r="L63" s="1" t="n">
        <f aca="false">+K63-J63</f>
        <v>-897306</v>
      </c>
      <c r="N63" s="1" t="s">
        <v>71</v>
      </c>
    </row>
    <row r="64" customFormat="false" ht="12.75" hidden="false" customHeight="false" outlineLevel="0" collapsed="false">
      <c r="A64" s="26" t="s">
        <v>72</v>
      </c>
      <c r="B64" s="1" t="n">
        <v>0</v>
      </c>
      <c r="C64" s="1" t="n">
        <v>0</v>
      </c>
      <c r="D64" s="1" t="n">
        <f aca="false">+C64-B64</f>
        <v>0</v>
      </c>
      <c r="F64" s="1" t="n">
        <v>0</v>
      </c>
      <c r="G64" s="1" t="n">
        <v>0</v>
      </c>
      <c r="H64" s="1" t="n">
        <f aca="false">+G64-F64</f>
        <v>0</v>
      </c>
      <c r="J64" s="1" t="n">
        <v>4015032</v>
      </c>
      <c r="K64" s="1" t="n">
        <f aca="false">+'WC MO'!O133</f>
        <v>3614000</v>
      </c>
      <c r="L64" s="1" t="n">
        <f aca="false">+K64-J64</f>
        <v>-401032</v>
      </c>
      <c r="N64" s="1" t="s">
        <v>71</v>
      </c>
    </row>
    <row r="65" customFormat="false" ht="12.75" hidden="false" customHeight="false" outlineLevel="0" collapsed="false">
      <c r="A65" s="26"/>
      <c r="D65" s="1" t="n">
        <f aca="false">+C65-B65</f>
        <v>0</v>
      </c>
      <c r="F65" s="1" t="n">
        <v>0</v>
      </c>
      <c r="G65" s="1" t="n">
        <v>0</v>
      </c>
      <c r="H65" s="1" t="n">
        <f aca="false">+G65-F65</f>
        <v>0</v>
      </c>
      <c r="J65" s="1" t="n">
        <v>0</v>
      </c>
      <c r="K65" s="1" t="n">
        <f aca="false">+'WC MO'!O134</f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73</v>
      </c>
      <c r="B66" s="27" t="n">
        <f aca="false">SUM(B61:B65)</f>
        <v>0</v>
      </c>
      <c r="C66" s="27" t="n">
        <f aca="false">SUM(C61:C65)</f>
        <v>0</v>
      </c>
      <c r="D66" s="27" t="n">
        <f aca="false">+C66-B66</f>
        <v>0</v>
      </c>
      <c r="F66" s="27" t="n">
        <v>0</v>
      </c>
      <c r="G66" s="27" t="n">
        <v>0</v>
      </c>
      <c r="H66" s="27" t="n">
        <f aca="false">+G66-F66</f>
        <v>0</v>
      </c>
      <c r="J66" s="27" t="n">
        <v>13337600</v>
      </c>
      <c r="K66" s="27" t="n">
        <f aca="false">+'WC MO'!O135</f>
        <v>12039262</v>
      </c>
      <c r="L66" s="27" t="n">
        <f aca="false">+K66-J66</f>
        <v>-1298338</v>
      </c>
    </row>
    <row r="68" customFormat="false" ht="13.5" hidden="false" customHeight="false" outlineLevel="0" collapsed="false">
      <c r="A68" s="10" t="s">
        <v>74</v>
      </c>
      <c r="B68" s="28" t="n">
        <f aca="false">+B11+B49+B59+B66</f>
        <v>81589</v>
      </c>
      <c r="C68" s="28" t="n">
        <f aca="false">+C11+C49+C59+C66</f>
        <v>201278</v>
      </c>
      <c r="D68" s="28" t="n">
        <f aca="false">+C68-B68</f>
        <v>119689</v>
      </c>
      <c r="F68" s="28" t="n">
        <v>178652.16</v>
      </c>
      <c r="G68" s="28" t="n">
        <v>555208</v>
      </c>
      <c r="H68" s="28" t="n">
        <f aca="false">+G68-F68</f>
        <v>376555.84</v>
      </c>
      <c r="J68" s="28" t="n">
        <v>16716472.8333333</v>
      </c>
      <c r="K68" s="28" t="n">
        <f aca="false">+'WC MO'!O137</f>
        <v>15001101.5</v>
      </c>
      <c r="L68" s="28" t="n">
        <f aca="false">+K68-J68</f>
        <v>-1715371.33333333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9" activeCellId="0" sqref="B9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XML/filtered-attachments/xls/00_O_M_analysis___0003.xls'#$WC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45926.9453076671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17</v>
      </c>
      <c r="C7" s="15" t="s">
        <v>17</v>
      </c>
      <c r="D7" s="15" t="s">
        <v>17</v>
      </c>
      <c r="E7" s="15" t="s">
        <v>80</v>
      </c>
      <c r="F7" s="15" t="s">
        <v>20</v>
      </c>
      <c r="G7" s="15" t="s">
        <v>20</v>
      </c>
      <c r="H7" s="15" t="s">
        <v>20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O7" s="15" t="s">
        <v>20</v>
      </c>
      <c r="Q7" s="15" t="s">
        <v>20</v>
      </c>
      <c r="R7" s="15" t="s">
        <v>20</v>
      </c>
      <c r="S7" s="15" t="s">
        <v>20</v>
      </c>
      <c r="T7" s="15" t="s">
        <v>20</v>
      </c>
      <c r="V7" s="15" t="s">
        <v>20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81</v>
      </c>
      <c r="P8" s="18"/>
      <c r="Q8" s="18" t="s">
        <v>82</v>
      </c>
      <c r="R8" s="18" t="s">
        <v>83</v>
      </c>
      <c r="S8" s="18" t="s">
        <v>84</v>
      </c>
      <c r="T8" s="18" t="s">
        <v>85</v>
      </c>
      <c r="U8" s="18"/>
      <c r="V8" s="18" t="s">
        <v>81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 t="n">
        <v>0</v>
      </c>
      <c r="C10" s="19" t="n">
        <f aca="false">37000+60063.16</f>
        <v>97063.16</v>
      </c>
      <c r="D10" s="19" t="n">
        <f aca="false">44589+37000</f>
        <v>81589</v>
      </c>
      <c r="E10" s="19" t="n">
        <f aca="false">37000+114711.83</f>
        <v>151711.83</v>
      </c>
      <c r="F10" s="19" t="n">
        <f aca="false">200000</f>
        <v>200000</v>
      </c>
      <c r="G10" s="19" t="n">
        <f aca="false">858480-SUM(C10:F10)</f>
        <v>328116.01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SUM(B10:N10)</f>
        <v>858480</v>
      </c>
      <c r="Q10" s="19" t="n">
        <f aca="false">SUM(B10:D10)</f>
        <v>178652.16</v>
      </c>
      <c r="R10" s="19" t="n">
        <f aca="false">SUM(E10:G10)</f>
        <v>679827.84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858480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</row>
    <row r="14" customFormat="false" ht="12.75" hidden="false" customHeight="false" outlineLevel="0" collapsed="false">
      <c r="A14" s="21" t="s">
        <v>27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28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21" t="s">
        <v>29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30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31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32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33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1973</v>
      </c>
      <c r="H20" s="1" t="n">
        <v>1974</v>
      </c>
      <c r="I20" s="1" t="n">
        <v>1974</v>
      </c>
      <c r="J20" s="1" t="n">
        <v>1973</v>
      </c>
      <c r="K20" s="1" t="n">
        <v>7894</v>
      </c>
      <c r="L20" s="1" t="n">
        <v>1974</v>
      </c>
      <c r="M20" s="1" t="n">
        <v>1973</v>
      </c>
      <c r="O20" s="1" t="n">
        <f aca="false">SUM(B20:M20)</f>
        <v>19735</v>
      </c>
      <c r="Q20" s="1" t="n">
        <f aca="false">SUM(B20:D20)</f>
        <v>0</v>
      </c>
      <c r="R20" s="1" t="n">
        <f aca="false">SUM(E20:G20)</f>
        <v>1973</v>
      </c>
      <c r="S20" s="1" t="n">
        <f aca="false">SUM(H20:J20)</f>
        <v>5921</v>
      </c>
      <c r="T20" s="1" t="n">
        <f aca="false">SUM(K20:M20)</f>
        <v>11841</v>
      </c>
      <c r="V20" s="1" t="n">
        <f aca="false">SUM(Q20:U20)</f>
        <v>19735</v>
      </c>
    </row>
    <row r="21" customFormat="false" ht="12.75" hidden="false" customHeight="false" outlineLevel="0" collapsed="false">
      <c r="A21" s="21" t="s">
        <v>34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21" t="s">
        <v>35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21" t="s">
        <v>36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21" t="s">
        <v>37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21" t="s">
        <v>38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21" t="s">
        <v>39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40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225</v>
      </c>
      <c r="H27" s="1" t="n">
        <v>224</v>
      </c>
      <c r="I27" s="1" t="n">
        <v>225</v>
      </c>
      <c r="J27" s="1" t="n">
        <v>225</v>
      </c>
      <c r="K27" s="1" t="n">
        <v>898</v>
      </c>
      <c r="L27" s="1" t="n">
        <v>224</v>
      </c>
      <c r="M27" s="1" t="n">
        <v>225</v>
      </c>
      <c r="O27" s="1" t="n">
        <f aca="false">SUM(B27:M27)</f>
        <v>2246</v>
      </c>
      <c r="Q27" s="1" t="n">
        <f aca="false">SUM(B27:D27)</f>
        <v>0</v>
      </c>
      <c r="R27" s="1" t="n">
        <f aca="false">SUM(E27:G27)</f>
        <v>225</v>
      </c>
      <c r="S27" s="1" t="n">
        <f aca="false">SUM(H27:J27)</f>
        <v>674</v>
      </c>
      <c r="T27" s="1" t="n">
        <f aca="false">SUM(K27:M27)</f>
        <v>1347</v>
      </c>
      <c r="V27" s="1" t="n">
        <f aca="false">SUM(Q27:U27)</f>
        <v>2246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1193</v>
      </c>
      <c r="H28" s="1" t="n">
        <v>1193</v>
      </c>
      <c r="I28" s="1" t="n">
        <v>1193</v>
      </c>
      <c r="J28" s="1" t="n">
        <v>1192</v>
      </c>
      <c r="K28" s="1" t="n">
        <v>4772</v>
      </c>
      <c r="L28" s="1" t="n">
        <v>1193</v>
      </c>
      <c r="M28" s="1" t="n">
        <v>1193</v>
      </c>
      <c r="O28" s="1" t="n">
        <f aca="false">SUM(B28:M28)</f>
        <v>11929</v>
      </c>
      <c r="Q28" s="1" t="n">
        <f aca="false">SUM(B28:D28)</f>
        <v>0</v>
      </c>
      <c r="R28" s="1" t="n">
        <f aca="false">SUM(E28:G28)</f>
        <v>1193</v>
      </c>
      <c r="S28" s="1" t="n">
        <f aca="false">SUM(H28:J28)</f>
        <v>3578</v>
      </c>
      <c r="T28" s="1" t="n">
        <f aca="false">SUM(K28:M28)</f>
        <v>7158</v>
      </c>
      <c r="V28" s="1" t="n">
        <f aca="false">SUM(Q28:U28)</f>
        <v>11929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0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0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466</v>
      </c>
      <c r="H30" s="1" t="n">
        <v>467</v>
      </c>
      <c r="I30" s="1" t="n">
        <v>466</v>
      </c>
      <c r="J30" s="1" t="n">
        <v>467</v>
      </c>
      <c r="K30" s="1" t="n">
        <v>1867</v>
      </c>
      <c r="L30" s="1" t="n">
        <v>467</v>
      </c>
      <c r="M30" s="1" t="n">
        <v>467</v>
      </c>
      <c r="O30" s="1" t="n">
        <f aca="false">SUM(B30:M30)</f>
        <v>4667</v>
      </c>
      <c r="Q30" s="1" t="n">
        <f aca="false">SUM(B30:D30)</f>
        <v>0</v>
      </c>
      <c r="R30" s="1" t="n">
        <f aca="false">SUM(E30:G30)</f>
        <v>466</v>
      </c>
      <c r="S30" s="1" t="n">
        <f aca="false">SUM(H30:J30)</f>
        <v>1400</v>
      </c>
      <c r="T30" s="1" t="n">
        <f aca="false">SUM(K30:M30)</f>
        <v>2801</v>
      </c>
      <c r="V30" s="1" t="n">
        <f aca="false">SUM(Q30:U30)</f>
        <v>4667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1379</v>
      </c>
      <c r="H31" s="1" t="n">
        <v>1379</v>
      </c>
      <c r="I31" s="1" t="n">
        <v>1379</v>
      </c>
      <c r="J31" s="1" t="n">
        <v>1380</v>
      </c>
      <c r="K31" s="1" t="n">
        <v>1379</v>
      </c>
      <c r="L31" s="1" t="n">
        <v>1379</v>
      </c>
      <c r="M31" s="1" t="n">
        <v>1379</v>
      </c>
      <c r="O31" s="1" t="n">
        <f aca="false">SUM(B31:M31)</f>
        <v>9654</v>
      </c>
      <c r="Q31" s="1" t="n">
        <f aca="false">SUM(B31:D31)</f>
        <v>0</v>
      </c>
      <c r="R31" s="1" t="n">
        <f aca="false">SUM(E31:G31)</f>
        <v>1379</v>
      </c>
      <c r="S31" s="1" t="n">
        <f aca="false">SUM(H31:J31)</f>
        <v>4138</v>
      </c>
      <c r="T31" s="1" t="n">
        <f aca="false">SUM(K31:M31)</f>
        <v>4137</v>
      </c>
      <c r="V31" s="1" t="n">
        <f aca="false">SUM(Q31:U31)</f>
        <v>9654</v>
      </c>
    </row>
    <row r="32" customFormat="false" ht="12.75" hidden="false" customHeight="false" outlineLevel="0" collapsed="false">
      <c r="A32" s="21" t="s">
        <v>45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f aca="false">118140/7</f>
        <v>16877.1428571429</v>
      </c>
      <c r="H32" s="1" t="n">
        <f aca="false">118140/7</f>
        <v>16877.1428571429</v>
      </c>
      <c r="I32" s="1" t="n">
        <f aca="false">118140/7</f>
        <v>16877.1428571429</v>
      </c>
      <c r="J32" s="1" t="n">
        <f aca="false">118140/7</f>
        <v>16877.1428571429</v>
      </c>
      <c r="K32" s="1" t="n">
        <f aca="false">118140/7</f>
        <v>16877.1428571429</v>
      </c>
      <c r="L32" s="1" t="n">
        <f aca="false">118140/7</f>
        <v>16877.1428571429</v>
      </c>
      <c r="M32" s="1" t="n">
        <f aca="false">118140/7</f>
        <v>16877.1428571429</v>
      </c>
      <c r="O32" s="1" t="n">
        <f aca="false">SUM(B32:M32)</f>
        <v>118140</v>
      </c>
      <c r="Q32" s="1" t="n">
        <f aca="false">SUM(B32:D32)</f>
        <v>0</v>
      </c>
      <c r="R32" s="1" t="n">
        <f aca="false">SUM(E32:G32)</f>
        <v>16877.1428571429</v>
      </c>
      <c r="S32" s="1" t="n">
        <f aca="false">SUM(H32:J32)</f>
        <v>50631.4285714286</v>
      </c>
      <c r="T32" s="1" t="n">
        <f aca="false">SUM(K32:M32)</f>
        <v>50631.4285714286</v>
      </c>
      <c r="V32" s="1" t="n">
        <f aca="false">SUM(Q32:U32)</f>
        <v>118140</v>
      </c>
    </row>
    <row r="33" customFormat="false" ht="12.75" hidden="false" customHeight="false" outlineLevel="0" collapsed="false">
      <c r="A33" s="21" t="s">
        <v>46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65456</v>
      </c>
      <c r="H33" s="1" t="n">
        <v>65455</v>
      </c>
      <c r="I33" s="1" t="n">
        <v>65455</v>
      </c>
      <c r="J33" s="1" t="n">
        <v>65455</v>
      </c>
      <c r="K33" s="1" t="n">
        <v>65455</v>
      </c>
      <c r="L33" s="1" t="n">
        <v>65455</v>
      </c>
      <c r="M33" s="1" t="n">
        <v>65455</v>
      </c>
      <c r="O33" s="1" t="n">
        <f aca="false">SUM(B33:M33)</f>
        <v>458186</v>
      </c>
      <c r="Q33" s="1" t="n">
        <f aca="false">SUM(B33:D33)</f>
        <v>0</v>
      </c>
      <c r="R33" s="1" t="n">
        <f aca="false">SUM(E33:G33)</f>
        <v>65456</v>
      </c>
      <c r="S33" s="1" t="n">
        <f aca="false">SUM(H33:J33)</f>
        <v>196365</v>
      </c>
      <c r="T33" s="1" t="n">
        <f aca="false">SUM(K33:M33)</f>
        <v>196365</v>
      </c>
      <c r="V33" s="1" t="n">
        <f aca="false">SUM(Q33:U33)</f>
        <v>458186</v>
      </c>
    </row>
    <row r="34" customFormat="false" ht="12.75" hidden="false" customHeight="false" outlineLevel="0" collapsed="false">
      <c r="A34" s="21" t="s">
        <v>47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1571</v>
      </c>
      <c r="H34" s="1" t="n">
        <v>1572</v>
      </c>
      <c r="I34" s="1" t="n">
        <v>1572</v>
      </c>
      <c r="J34" s="1" t="n">
        <v>1571</v>
      </c>
      <c r="K34" s="1" t="n">
        <v>1571</v>
      </c>
      <c r="L34" s="1" t="n">
        <v>1572</v>
      </c>
      <c r="M34" s="1" t="n">
        <v>1571</v>
      </c>
      <c r="O34" s="1" t="n">
        <f aca="false">SUM(B34:M34)</f>
        <v>11000</v>
      </c>
      <c r="Q34" s="1" t="n">
        <f aca="false">SUM(B34:D34)</f>
        <v>0</v>
      </c>
      <c r="R34" s="1" t="n">
        <f aca="false">SUM(E34:G34)</f>
        <v>1571</v>
      </c>
      <c r="S34" s="1" t="n">
        <f aca="false">SUM(H34:J34)</f>
        <v>4715</v>
      </c>
      <c r="T34" s="1" t="n">
        <f aca="false">SUM(K34:M34)</f>
        <v>4714</v>
      </c>
      <c r="V34" s="1" t="n">
        <f aca="false">SUM(Q34:U34)</f>
        <v>11000</v>
      </c>
    </row>
    <row r="35" customFormat="false" ht="12.75" hidden="false" customHeight="false" outlineLevel="0" collapsed="false">
      <c r="A35" s="21" t="s">
        <v>48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f aca="false">1070+27327</f>
        <v>28397</v>
      </c>
      <c r="H35" s="1" t="n">
        <f aca="false">1070+27327</f>
        <v>28397</v>
      </c>
      <c r="I35" s="1" t="n">
        <f aca="false">1070+27327</f>
        <v>28397</v>
      </c>
      <c r="J35" s="1" t="n">
        <f aca="false">1070+27327</f>
        <v>28397</v>
      </c>
      <c r="K35" s="1" t="n">
        <f aca="false">1070+27327</f>
        <v>28397</v>
      </c>
      <c r="L35" s="1" t="n">
        <f aca="false">1070+27327</f>
        <v>28397</v>
      </c>
      <c r="M35" s="1" t="n">
        <f aca="false">1070+27327</f>
        <v>28397</v>
      </c>
      <c r="O35" s="1" t="n">
        <f aca="false">SUM(B35:M35)</f>
        <v>198779</v>
      </c>
      <c r="Q35" s="1" t="n">
        <f aca="false">SUM(B35:D35)</f>
        <v>0</v>
      </c>
      <c r="R35" s="1" t="n">
        <f aca="false">SUM(E35:G35)</f>
        <v>28397</v>
      </c>
      <c r="S35" s="1" t="n">
        <f aca="false">SUM(H35:J35)</f>
        <v>85191</v>
      </c>
      <c r="T35" s="1" t="n">
        <f aca="false">SUM(K35:M35)</f>
        <v>85191</v>
      </c>
      <c r="V35" s="1" t="n">
        <f aca="false">SUM(Q35:U35)</f>
        <v>198779</v>
      </c>
    </row>
    <row r="36" customFormat="false" ht="12.75" hidden="false" customHeight="false" outlineLevel="0" collapsed="false">
      <c r="A36" s="21" t="s">
        <v>49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50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44</v>
      </c>
      <c r="H37" s="1" t="n">
        <v>44</v>
      </c>
      <c r="I37" s="1" t="n">
        <v>44</v>
      </c>
      <c r="J37" s="1" t="n">
        <v>44</v>
      </c>
      <c r="K37" s="1" t="n">
        <v>174</v>
      </c>
      <c r="L37" s="1" t="n">
        <v>44</v>
      </c>
      <c r="M37" s="1" t="n">
        <v>44</v>
      </c>
      <c r="O37" s="1" t="n">
        <f aca="false">SUM(B37:M37)</f>
        <v>438</v>
      </c>
      <c r="Q37" s="1" t="n">
        <f aca="false">SUM(B37:D37)</f>
        <v>0</v>
      </c>
      <c r="R37" s="1" t="n">
        <f aca="false">SUM(E37:G37)</f>
        <v>44</v>
      </c>
      <c r="S37" s="1" t="n">
        <f aca="false">SUM(H37:J37)</f>
        <v>132</v>
      </c>
      <c r="T37" s="1" t="n">
        <f aca="false">SUM(K37:M37)</f>
        <v>262</v>
      </c>
      <c r="V37" s="1" t="n">
        <f aca="false">SUM(Q37:U37)</f>
        <v>438</v>
      </c>
    </row>
    <row r="38" customFormat="false" ht="12.75" hidden="false" customHeight="false" outlineLevel="0" collapsed="false">
      <c r="A38" s="21" t="s">
        <v>51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30800</v>
      </c>
      <c r="H38" s="1" t="n">
        <v>30800</v>
      </c>
      <c r="I38" s="1" t="n">
        <v>30800</v>
      </c>
      <c r="J38" s="1" t="n">
        <v>30800</v>
      </c>
      <c r="K38" s="1" t="n">
        <v>123200</v>
      </c>
      <c r="L38" s="1" t="n">
        <v>30800</v>
      </c>
      <c r="M38" s="1" t="n">
        <v>30800</v>
      </c>
      <c r="O38" s="1" t="n">
        <f aca="false">SUM(B38:M38)</f>
        <v>308000</v>
      </c>
      <c r="Q38" s="1" t="n">
        <f aca="false">SUM(B38:D38)</f>
        <v>0</v>
      </c>
      <c r="R38" s="1" t="n">
        <f aca="false">SUM(E38:G38)</f>
        <v>30800</v>
      </c>
      <c r="S38" s="1" t="n">
        <f aca="false">SUM(H38:J38)</f>
        <v>92400</v>
      </c>
      <c r="T38" s="1" t="n">
        <f aca="false">SUM(K38:M38)</f>
        <v>184800</v>
      </c>
      <c r="V38" s="1" t="n">
        <f aca="false">SUM(Q38:U38)</f>
        <v>308000</v>
      </c>
    </row>
    <row r="39" customFormat="false" ht="12.75" hidden="false" customHeight="false" outlineLevel="0" collapsed="false">
      <c r="A39" s="21" t="s">
        <v>52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21" t="s">
        <v>53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1459</v>
      </c>
      <c r="H40" s="1" t="n">
        <v>1458</v>
      </c>
      <c r="I40" s="1" t="n">
        <v>1458</v>
      </c>
      <c r="J40" s="1" t="n">
        <v>1459</v>
      </c>
      <c r="K40" s="1" t="n">
        <v>1458</v>
      </c>
      <c r="L40" s="1" t="n">
        <v>1458</v>
      </c>
      <c r="M40" s="1" t="n">
        <v>1458</v>
      </c>
      <c r="O40" s="1" t="n">
        <f aca="false">SUM(B40:M40)</f>
        <v>10208</v>
      </c>
      <c r="Q40" s="1" t="n">
        <f aca="false">SUM(B40:D40)</f>
        <v>0</v>
      </c>
      <c r="R40" s="1" t="n">
        <f aca="false">SUM(E40:G40)</f>
        <v>1459</v>
      </c>
      <c r="S40" s="1" t="n">
        <f aca="false">SUM(H40:J40)</f>
        <v>4375</v>
      </c>
      <c r="T40" s="1" t="n">
        <f aca="false">SUM(K40:M40)</f>
        <v>4374</v>
      </c>
      <c r="V40" s="1" t="n">
        <f aca="false">SUM(Q40:U40)</f>
        <v>10208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54</v>
      </c>
      <c r="B42" s="23" t="n">
        <f aca="false">SUM(B13:B40)</f>
        <v>0</v>
      </c>
      <c r="C42" s="23" t="n">
        <f aca="false">SUM(C13:C40)</f>
        <v>0</v>
      </c>
      <c r="D42" s="23" t="n">
        <f aca="false">SUM(D13:D40)</f>
        <v>0</v>
      </c>
      <c r="E42" s="23" t="n">
        <f aca="false">SUM(E13:E40)</f>
        <v>0</v>
      </c>
      <c r="F42" s="23" t="n">
        <f aca="false">SUM(F13:F40)</f>
        <v>0</v>
      </c>
      <c r="G42" s="23" t="n">
        <f aca="false">SUM(G13:G40)</f>
        <v>149840.142857143</v>
      </c>
      <c r="H42" s="23" t="n">
        <f aca="false">SUM(H13:H40)</f>
        <v>149840.142857143</v>
      </c>
      <c r="I42" s="23" t="n">
        <f aca="false">SUM(I13:I40)</f>
        <v>149840.142857143</v>
      </c>
      <c r="J42" s="23" t="n">
        <f aca="false">SUM(J13:J40)</f>
        <v>149840.142857143</v>
      </c>
      <c r="K42" s="23" t="n">
        <f aca="false">SUM(K13:K40)</f>
        <v>253942.142857143</v>
      </c>
      <c r="L42" s="23" t="n">
        <f aca="false">SUM(L13:L40)</f>
        <v>149840.142857143</v>
      </c>
      <c r="M42" s="23" t="n">
        <f aca="false">SUM(M13:M40)</f>
        <v>149839.142857143</v>
      </c>
      <c r="O42" s="23" t="n">
        <f aca="false">SUM(O13:O40)</f>
        <v>1152982</v>
      </c>
      <c r="Q42" s="23" t="n">
        <f aca="false">SUM(B42:D42)</f>
        <v>0</v>
      </c>
      <c r="R42" s="23" t="n">
        <f aca="false">SUM(E42:G42)</f>
        <v>149840.142857143</v>
      </c>
      <c r="S42" s="23" t="n">
        <f aca="false">SUM(H42:J42)</f>
        <v>449520.428571429</v>
      </c>
      <c r="T42" s="23" t="n">
        <f aca="false">SUM(K42:M42)</f>
        <v>553621.428571429</v>
      </c>
      <c r="V42" s="23" t="n">
        <f aca="false">SUM(Q42:U42)</f>
        <v>1152982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v>0</v>
      </c>
      <c r="C44" s="24" t="n">
        <v>0</v>
      </c>
      <c r="D44" s="24" t="n">
        <v>0</v>
      </c>
      <c r="E44" s="24" t="n">
        <v>0</v>
      </c>
      <c r="F44" s="24" t="n">
        <v>0</v>
      </c>
      <c r="G44" s="24" t="n">
        <f aca="false">200000/7</f>
        <v>28571.4285714286</v>
      </c>
      <c r="H44" s="24" t="n">
        <f aca="false">200000/7</f>
        <v>28571.4285714286</v>
      </c>
      <c r="I44" s="24" t="n">
        <f aca="false">200000/7</f>
        <v>28571.4285714286</v>
      </c>
      <c r="J44" s="24" t="n">
        <f aca="false">200000/7</f>
        <v>28571.4285714286</v>
      </c>
      <c r="K44" s="24" t="n">
        <f aca="false">200000/7</f>
        <v>28571.4285714286</v>
      </c>
      <c r="L44" s="24" t="n">
        <f aca="false">200000/7</f>
        <v>28571.4285714286</v>
      </c>
      <c r="M44" s="24" t="n">
        <f aca="false">200000/7</f>
        <v>28571.4285714286</v>
      </c>
      <c r="O44" s="24" t="n">
        <f aca="false">SUM(B44:M44)</f>
        <v>200000</v>
      </c>
      <c r="Q44" s="24" t="n">
        <f aca="false">SUM(B44:D44)</f>
        <v>0</v>
      </c>
      <c r="R44" s="24" t="n">
        <f aca="false">SUM(E44:G44)</f>
        <v>28571.4285714286</v>
      </c>
      <c r="S44" s="24" t="n">
        <f aca="false">SUM(H44:J44)</f>
        <v>85714.2857142857</v>
      </c>
      <c r="T44" s="24" t="n">
        <f aca="false">SUM(K44:M44)</f>
        <v>85714.2857142857</v>
      </c>
      <c r="V44" s="24" t="n">
        <f aca="false">SUM(Q44:U44)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v>0</v>
      </c>
      <c r="C46" s="24" t="n">
        <v>0</v>
      </c>
      <c r="D46" s="24" t="n">
        <v>0</v>
      </c>
      <c r="E46" s="24" t="n">
        <v>0</v>
      </c>
      <c r="F46" s="24" t="n">
        <v>0</v>
      </c>
      <c r="G46" s="24" t="n">
        <v>85714</v>
      </c>
      <c r="H46" s="24" t="n">
        <v>85714</v>
      </c>
      <c r="I46" s="24" t="n">
        <v>85715</v>
      </c>
      <c r="J46" s="24" t="n">
        <v>85714</v>
      </c>
      <c r="K46" s="24" t="n">
        <v>85714</v>
      </c>
      <c r="L46" s="24" t="n">
        <v>85715</v>
      </c>
      <c r="M46" s="24" t="n">
        <v>85714</v>
      </c>
      <c r="O46" s="24" t="n">
        <f aca="false">SUM(B46:M46)</f>
        <v>600000</v>
      </c>
      <c r="Q46" s="24" t="n">
        <f aca="false">SUM(B46:D46)</f>
        <v>0</v>
      </c>
      <c r="R46" s="24" t="n">
        <f aca="false">SUM(E46:G46)</f>
        <v>85714</v>
      </c>
      <c r="S46" s="24" t="n">
        <f aca="false">SUM(H46:J46)</f>
        <v>257143</v>
      </c>
      <c r="T46" s="24" t="n">
        <f aca="false">SUM(K46:M46)</f>
        <v>257143</v>
      </c>
      <c r="V46" s="24" t="n">
        <f aca="false">SUM(Q46:U46)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+B42+B44+B46</f>
        <v>0</v>
      </c>
      <c r="C48" s="19" t="n">
        <f aca="false">+C42+C44+C46</f>
        <v>0</v>
      </c>
      <c r="D48" s="19" t="n">
        <f aca="false">+D42+D44+D46</f>
        <v>0</v>
      </c>
      <c r="E48" s="19" t="n">
        <f aca="false">+E42+E44+E46</f>
        <v>0</v>
      </c>
      <c r="F48" s="19" t="n">
        <f aca="false">+F42+F44+F46</f>
        <v>0</v>
      </c>
      <c r="G48" s="19" t="n">
        <f aca="false">+G42+G44+G46</f>
        <v>264125.571428571</v>
      </c>
      <c r="H48" s="19" t="n">
        <f aca="false">+H42+H44+H46</f>
        <v>264125.571428571</v>
      </c>
      <c r="I48" s="19" t="n">
        <f aca="false">+I42+I44+I46</f>
        <v>264126.571428571</v>
      </c>
      <c r="J48" s="19" t="n">
        <f aca="false">+J42+J44+J46</f>
        <v>264125.571428571</v>
      </c>
      <c r="K48" s="19" t="n">
        <f aca="false">+K42+K44+K46</f>
        <v>368227.571428571</v>
      </c>
      <c r="L48" s="19" t="n">
        <f aca="false">+L42+L44+L46</f>
        <v>264126.571428571</v>
      </c>
      <c r="M48" s="19" t="n">
        <f aca="false">+M42+M44+M46</f>
        <v>264124.571428571</v>
      </c>
      <c r="O48" s="19" t="n">
        <f aca="false">+O42+O44+O46</f>
        <v>1952982</v>
      </c>
      <c r="Q48" s="19" t="n">
        <f aca="false">SUM(B48:D48)</f>
        <v>0</v>
      </c>
      <c r="R48" s="19" t="n">
        <f aca="false">SUM(E48:G48)</f>
        <v>264125.571428571</v>
      </c>
      <c r="S48" s="19" t="n">
        <f aca="false">SUM(H48:J48)</f>
        <v>792377.714285714</v>
      </c>
      <c r="T48" s="19" t="n">
        <f aca="false">SUM(K48:M48)</f>
        <v>896478.714285714</v>
      </c>
      <c r="V48" s="19" t="n">
        <f aca="false">SUM(Q48:U48)</f>
        <v>1952982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f aca="false">299730/12-2749</f>
        <v>22228.5</v>
      </c>
      <c r="H51" s="1" t="n">
        <f aca="false">299730/12-2749</f>
        <v>22228.5</v>
      </c>
      <c r="I51" s="1" t="n">
        <f aca="false">299730/12-2748</f>
        <v>22229.5</v>
      </c>
      <c r="J51" s="1" t="n">
        <f aca="false">299730/12-2749</f>
        <v>22228.5</v>
      </c>
      <c r="K51" s="1" t="n">
        <f aca="false">299730/12-2748</f>
        <v>22229.5</v>
      </c>
      <c r="L51" s="1" t="n">
        <f aca="false">299730/12-2749</f>
        <v>22228.5</v>
      </c>
      <c r="M51" s="1" t="n">
        <f aca="false">299730/12-2748</f>
        <v>22229.5</v>
      </c>
      <c r="O51" s="1" t="n">
        <f aca="false">SUM(B51:M51)</f>
        <v>155602.5</v>
      </c>
      <c r="Q51" s="1" t="n">
        <f aca="false">SUM(B51:D51)</f>
        <v>0</v>
      </c>
      <c r="R51" s="1" t="n">
        <f aca="false">SUM(E51:G51)</f>
        <v>22228.5</v>
      </c>
      <c r="S51" s="1" t="n">
        <f aca="false">SUM(H51:J51)</f>
        <v>66686.5</v>
      </c>
      <c r="T51" s="1" t="n">
        <f aca="false">SUM(K51:M51)</f>
        <v>66687.5</v>
      </c>
      <c r="V51" s="1" t="n">
        <f aca="false">SUM(Q51:U51)</f>
        <v>155602.5</v>
      </c>
    </row>
    <row r="52" customFormat="false" ht="12.75" hidden="false" customHeight="false" outlineLevel="0" collapsed="false">
      <c r="A52" s="26" t="s">
        <v>61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47671</v>
      </c>
      <c r="H52" s="1" t="n">
        <v>47671</v>
      </c>
      <c r="I52" s="1" t="n">
        <v>47671</v>
      </c>
      <c r="J52" s="1" t="n">
        <v>47671</v>
      </c>
      <c r="K52" s="1" t="n">
        <v>47671</v>
      </c>
      <c r="L52" s="1" t="n">
        <v>47671</v>
      </c>
      <c r="M52" s="1" t="n">
        <v>47674</v>
      </c>
      <c r="O52" s="1" t="n">
        <f aca="false">SUM(B52:M52)</f>
        <v>333700</v>
      </c>
      <c r="Q52" s="1" t="n">
        <f aca="false">SUM(B52:D52)</f>
        <v>0</v>
      </c>
      <c r="R52" s="1" t="n">
        <f aca="false">SUM(E52:G52)</f>
        <v>47671</v>
      </c>
      <c r="S52" s="1" t="n">
        <f aca="false">SUM(H52:J52)</f>
        <v>143013</v>
      </c>
      <c r="T52" s="1" t="n">
        <f aca="false">SUM(K52:M52)</f>
        <v>143016</v>
      </c>
      <c r="V52" s="1" t="n">
        <f aca="false">SUM(Q52:U52)</f>
        <v>333700</v>
      </c>
    </row>
    <row r="53" customFormat="false" ht="12.75" hidden="false" customHeight="false" outlineLevel="0" collapsed="false">
      <c r="A53" s="26" t="s">
        <v>63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f aca="false">103000/12</f>
        <v>8583.33333333333</v>
      </c>
      <c r="H53" s="1" t="n">
        <f aca="false">103000/12</f>
        <v>8583.33333333333</v>
      </c>
      <c r="I53" s="1" t="n">
        <f aca="false">103000/12</f>
        <v>8583.33333333333</v>
      </c>
      <c r="J53" s="1" t="n">
        <f aca="false">103000/12</f>
        <v>8583.33333333333</v>
      </c>
      <c r="K53" s="1" t="n">
        <f aca="false">103000/12</f>
        <v>8583.33333333333</v>
      </c>
      <c r="L53" s="1" t="n">
        <f aca="false">103000/12</f>
        <v>8583.33333333333</v>
      </c>
      <c r="M53" s="1" t="n">
        <f aca="false">103000/12</f>
        <v>8583.33333333333</v>
      </c>
      <c r="O53" s="1" t="n">
        <f aca="false">SUM(B53:M53)</f>
        <v>60083.3333333333</v>
      </c>
      <c r="Q53" s="1" t="n">
        <f aca="false">SUM(B53:D53)</f>
        <v>0</v>
      </c>
      <c r="R53" s="1" t="n">
        <f aca="false">SUM(E53:G53)</f>
        <v>8583.33333333333</v>
      </c>
      <c r="S53" s="1" t="n">
        <f aca="false">SUM(H53:J53)</f>
        <v>25750</v>
      </c>
      <c r="T53" s="1" t="n">
        <f aca="false">SUM(K53:M53)</f>
        <v>25750</v>
      </c>
      <c r="V53" s="1" t="n">
        <f aca="false">SUM(Q53:U53)</f>
        <v>60083.3333333333</v>
      </c>
    </row>
    <row r="54" customFormat="false" ht="12.75" hidden="false" customHeight="false" outlineLevel="0" collapsed="false">
      <c r="A54" s="26" t="s">
        <v>64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2575</v>
      </c>
      <c r="H54" s="1" t="n">
        <v>2575</v>
      </c>
      <c r="I54" s="1" t="n">
        <v>2575</v>
      </c>
      <c r="J54" s="1" t="n">
        <v>2575</v>
      </c>
      <c r="K54" s="1" t="n">
        <v>2575</v>
      </c>
      <c r="L54" s="1" t="n">
        <v>2575</v>
      </c>
      <c r="M54" s="1" t="n">
        <v>2575</v>
      </c>
      <c r="O54" s="1" t="n">
        <f aca="false">SUM(B54:M54)</f>
        <v>18025</v>
      </c>
      <c r="Q54" s="1" t="n">
        <f aca="false">SUM(B54:D54)</f>
        <v>0</v>
      </c>
      <c r="R54" s="1" t="n">
        <f aca="false">SUM(E54:G54)</f>
        <v>2575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18025</v>
      </c>
    </row>
    <row r="55" customFormat="false" ht="12.75" hidden="false" customHeight="false" outlineLevel="0" collapsed="false">
      <c r="A55" s="26" t="s">
        <v>65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O55" s="1" t="n">
        <f aca="false">SUM(B55:M55)</f>
        <v>0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0</v>
      </c>
      <c r="T55" s="1" t="n">
        <f aca="false">SUM(K55:M55)</f>
        <v>0</v>
      </c>
      <c r="V55" s="1" t="n">
        <f aca="false">SUM(Q55:U55)</f>
        <v>0</v>
      </c>
    </row>
    <row r="56" customFormat="false" ht="12.75" hidden="false" customHeight="false" outlineLevel="0" collapsed="false">
      <c r="A56" s="26" t="s">
        <v>66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67</v>
      </c>
      <c r="B58" s="27" t="n">
        <f aca="false">SUM(B50:B57)</f>
        <v>0</v>
      </c>
      <c r="C58" s="27" t="n">
        <f aca="false">SUM(C50:C57)</f>
        <v>0</v>
      </c>
      <c r="D58" s="27" t="n">
        <f aca="false">SUM(D50:D57)</f>
        <v>0</v>
      </c>
      <c r="E58" s="27" t="n">
        <f aca="false">SUM(E50:E57)</f>
        <v>0</v>
      </c>
      <c r="F58" s="27" t="n">
        <f aca="false">SUM(F50:F57)</f>
        <v>0</v>
      </c>
      <c r="G58" s="27" t="n">
        <f aca="false">SUM(G50:G57)</f>
        <v>81057.8333333333</v>
      </c>
      <c r="H58" s="27" t="n">
        <f aca="false">SUM(H50:H57)</f>
        <v>81057.8333333333</v>
      </c>
      <c r="I58" s="27" t="n">
        <f aca="false">SUM(I50:I57)</f>
        <v>81058.8333333333</v>
      </c>
      <c r="J58" s="27" t="n">
        <f aca="false">SUM(J50:J57)</f>
        <v>81057.8333333333</v>
      </c>
      <c r="K58" s="27" t="n">
        <f aca="false">SUM(K50:K57)</f>
        <v>81058.8333333333</v>
      </c>
      <c r="L58" s="27" t="n">
        <f aca="false">SUM(L50:L57)</f>
        <v>81057.8333333333</v>
      </c>
      <c r="M58" s="27" t="n">
        <f aca="false">SUM(M50:M57)</f>
        <v>81061.8333333333</v>
      </c>
      <c r="O58" s="27" t="n">
        <f aca="false">SUM(O50:O57)</f>
        <v>567410.833333333</v>
      </c>
      <c r="Q58" s="27" t="n">
        <f aca="false">SUM(B58:D58)</f>
        <v>0</v>
      </c>
      <c r="R58" s="27" t="n">
        <f aca="false">SUM(E58:G58)</f>
        <v>81057.8333333333</v>
      </c>
      <c r="S58" s="27" t="n">
        <f aca="false">SUM(H58:J58)</f>
        <v>243174.5</v>
      </c>
      <c r="T58" s="27" t="n">
        <f aca="false">SUM(K58:M58)</f>
        <v>243178.5</v>
      </c>
      <c r="V58" s="27" t="n">
        <f aca="false">SUM(Q58:U58)</f>
        <v>567410.833333333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.75" hidden="false" customHeight="false" outlineLevel="0" collapsed="false">
      <c r="A62" s="26" t="s">
        <v>70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0</v>
      </c>
      <c r="G62" s="1" t="n">
        <v>1474436</v>
      </c>
      <c r="H62" s="1" t="n">
        <v>1445054</v>
      </c>
      <c r="I62" s="1" t="n">
        <v>1335272</v>
      </c>
      <c r="J62" s="1" t="n">
        <v>1211982</v>
      </c>
      <c r="K62" s="1" t="n">
        <v>1219735</v>
      </c>
      <c r="L62" s="1" t="n">
        <v>1313551</v>
      </c>
      <c r="M62" s="1" t="n">
        <v>1322538</v>
      </c>
      <c r="O62" s="1" t="n">
        <f aca="false">SUM(B62:M62)</f>
        <v>9322568</v>
      </c>
      <c r="Q62" s="1" t="n">
        <f aca="false">SUM(B62:D62)</f>
        <v>0</v>
      </c>
      <c r="R62" s="1" t="n">
        <f aca="false">SUM(E62:G62)</f>
        <v>1474436</v>
      </c>
      <c r="S62" s="1" t="n">
        <f aca="false">SUM(H62:J62)</f>
        <v>3992308</v>
      </c>
      <c r="T62" s="1" t="n">
        <f aca="false">SUM(K62:M62)</f>
        <v>3855824</v>
      </c>
      <c r="V62" s="1" t="n">
        <f aca="false">SUM(Q62:U62)</f>
        <v>9322568</v>
      </c>
    </row>
    <row r="63" customFormat="false" ht="12.75" hidden="false" customHeight="false" outlineLevel="0" collapsed="false">
      <c r="A63" s="26" t="s">
        <v>72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G63" s="1" t="n">
        <v>0</v>
      </c>
      <c r="H63" s="1" t="n">
        <v>669172</v>
      </c>
      <c r="I63" s="1" t="n">
        <v>669172</v>
      </c>
      <c r="J63" s="1" t="n">
        <v>669172</v>
      </c>
      <c r="K63" s="1" t="n">
        <v>669172</v>
      </c>
      <c r="L63" s="1" t="n">
        <v>669172</v>
      </c>
      <c r="M63" s="1" t="n">
        <v>669172</v>
      </c>
      <c r="O63" s="1" t="n">
        <f aca="false">SUM(B63:M63)</f>
        <v>4015032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2007516</v>
      </c>
      <c r="T63" s="1" t="n">
        <f aca="false">SUM(K63:M63)</f>
        <v>2007516</v>
      </c>
      <c r="V63" s="1" t="n">
        <f aca="false">SUM(Q63:U63)</f>
        <v>4015032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SUM(B60:B64)</f>
        <v>0</v>
      </c>
      <c r="C65" s="27" t="n">
        <f aca="false">SUM(C60:C64)</f>
        <v>0</v>
      </c>
      <c r="D65" s="27" t="n">
        <f aca="false">SUM(D60:D64)</f>
        <v>0</v>
      </c>
      <c r="E65" s="27" t="n">
        <f aca="false">SUM(E60:E64)</f>
        <v>0</v>
      </c>
      <c r="F65" s="27" t="n">
        <f aca="false">SUM(F60:F64)</f>
        <v>0</v>
      </c>
      <c r="G65" s="27" t="n">
        <f aca="false">SUM(G60:G64)</f>
        <v>1474436</v>
      </c>
      <c r="H65" s="27" t="n">
        <f aca="false">SUM(H60:H64)</f>
        <v>2114226</v>
      </c>
      <c r="I65" s="27" t="n">
        <f aca="false">SUM(I60:I64)</f>
        <v>2004444</v>
      </c>
      <c r="J65" s="27" t="n">
        <f aca="false">SUM(J60:J64)</f>
        <v>1881154</v>
      </c>
      <c r="K65" s="27" t="n">
        <f aca="false">SUM(K60:K64)</f>
        <v>1888907</v>
      </c>
      <c r="L65" s="27" t="n">
        <f aca="false">SUM(L60:L64)</f>
        <v>1982723</v>
      </c>
      <c r="M65" s="27" t="n">
        <f aca="false">SUM(M60:M64)</f>
        <v>1991710</v>
      </c>
      <c r="O65" s="27" t="n">
        <f aca="false">SUM(O60:O64)</f>
        <v>13337600</v>
      </c>
      <c r="Q65" s="27" t="n">
        <f aca="false">SUM(B65:D65)</f>
        <v>0</v>
      </c>
      <c r="R65" s="27" t="n">
        <f aca="false">SUM(E65:G65)</f>
        <v>1474436</v>
      </c>
      <c r="S65" s="27" t="n">
        <f aca="false">SUM(H65:J65)</f>
        <v>5999824</v>
      </c>
      <c r="T65" s="27" t="n">
        <f aca="false">SUM(K65:M65)</f>
        <v>5863340</v>
      </c>
      <c r="V65" s="27" t="n">
        <f aca="false">SUM(Q65:U65)</f>
        <v>13337600</v>
      </c>
    </row>
    <row r="67" customFormat="false" ht="13.5" hidden="false" customHeight="false" outlineLevel="0" collapsed="false">
      <c r="A67" s="10" t="s">
        <v>74</v>
      </c>
      <c r="B67" s="28" t="n">
        <f aca="false">+B10+B48+B58+B65</f>
        <v>0</v>
      </c>
      <c r="C67" s="28" t="n">
        <f aca="false">+C10+C48+C58+C65</f>
        <v>97063.16</v>
      </c>
      <c r="D67" s="28" t="n">
        <f aca="false">+D10+D48+D58+D65</f>
        <v>81589</v>
      </c>
      <c r="E67" s="28" t="n">
        <f aca="false">+E10+E48+E58+E65</f>
        <v>151711.83</v>
      </c>
      <c r="F67" s="28" t="n">
        <f aca="false">+F10+F48+F58+F65</f>
        <v>200000</v>
      </c>
      <c r="G67" s="28" t="n">
        <f aca="false">+G10+G48+G58+G65</f>
        <v>2147735.4147619</v>
      </c>
      <c r="H67" s="28" t="n">
        <f aca="false">+H10+H48+H58+H65</f>
        <v>2459409.40476191</v>
      </c>
      <c r="I67" s="28" t="n">
        <f aca="false">+I10+I48+I58+I65</f>
        <v>2349629.40476191</v>
      </c>
      <c r="J67" s="28" t="n">
        <f aca="false">+J10+J48+J58+J65</f>
        <v>2226337.40476191</v>
      </c>
      <c r="K67" s="28" t="n">
        <f aca="false">+K10+K48+K58+K65</f>
        <v>2338193.40476191</v>
      </c>
      <c r="L67" s="28" t="n">
        <f aca="false">+L10+L48+L58+L65</f>
        <v>2327907.40476191</v>
      </c>
      <c r="M67" s="28" t="n">
        <f aca="false">+M10+M48+M58+M65</f>
        <v>2336896.40476191</v>
      </c>
      <c r="O67" s="28" t="n">
        <f aca="false">+O10+O48+O58+O65</f>
        <v>16716472.8333333</v>
      </c>
      <c r="Q67" s="28" t="n">
        <f aca="false">SUM(B67:D67)</f>
        <v>178652.16</v>
      </c>
      <c r="R67" s="28" t="n">
        <f aca="false">SUM(E67:G67)</f>
        <v>2499447.2447619</v>
      </c>
      <c r="S67" s="28" t="n">
        <f aca="false">SUM(H67:J67)</f>
        <v>7035376.21428572</v>
      </c>
      <c r="T67" s="28" t="n">
        <f aca="false">SUM(K67:M67)</f>
        <v>7002997.21428572</v>
      </c>
      <c r="V67" s="28" t="n">
        <f aca="false">SUM(Q67:U67)</f>
        <v>16716472.8333333</v>
      </c>
    </row>
    <row r="68" customFormat="false" ht="13.5" hidden="false" customHeight="false" outlineLevel="0" collapsed="false">
      <c r="A68" s="10"/>
      <c r="M68" s="0"/>
      <c r="N68" s="0"/>
      <c r="O68" s="0"/>
    </row>
    <row r="69" customFormat="false" ht="12.75" hidden="false" customHeight="false" outlineLevel="0" collapsed="false">
      <c r="A69" s="10"/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Wilton Center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86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XML/filtered-attachments/xls/00_O_M_analysis___0003.xls'#$WC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45926.9453076751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18</v>
      </c>
      <c r="C77" s="15" t="s">
        <v>18</v>
      </c>
      <c r="D77" s="15" t="s">
        <v>18</v>
      </c>
      <c r="E77" s="15" t="s">
        <v>18</v>
      </c>
      <c r="F77" s="15" t="s">
        <v>18</v>
      </c>
      <c r="G77" s="15" t="s">
        <v>18</v>
      </c>
      <c r="H77" s="15" t="s">
        <v>18</v>
      </c>
      <c r="I77" s="15" t="s">
        <v>18</v>
      </c>
      <c r="J77" s="15" t="s">
        <v>18</v>
      </c>
      <c r="K77" s="15" t="s">
        <v>18</v>
      </c>
      <c r="L77" s="15" t="s">
        <v>18</v>
      </c>
      <c r="M77" s="15" t="s">
        <v>18</v>
      </c>
      <c r="O77" s="15" t="s">
        <v>18</v>
      </c>
      <c r="Q77" s="15" t="s">
        <v>18</v>
      </c>
      <c r="R77" s="15" t="s">
        <v>18</v>
      </c>
      <c r="S77" s="15" t="s">
        <v>18</v>
      </c>
      <c r="T77" s="15" t="s">
        <v>18</v>
      </c>
      <c r="V77" s="15" t="s">
        <v>18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81</v>
      </c>
      <c r="P78" s="18"/>
      <c r="Q78" s="18" t="s">
        <v>82</v>
      </c>
      <c r="R78" s="18" t="s">
        <v>83</v>
      </c>
      <c r="S78" s="18" t="s">
        <v>84</v>
      </c>
      <c r="T78" s="18" t="s">
        <v>85</v>
      </c>
      <c r="U78" s="18"/>
      <c r="V78" s="18" t="s">
        <v>81</v>
      </c>
    </row>
    <row r="80" customFormat="false" ht="13.5" hidden="false" customHeight="false" outlineLevel="0" collapsed="false">
      <c r="A80" s="10" t="s">
        <v>23</v>
      </c>
      <c r="B80" s="19" t="n">
        <f aca="false">18054+55494+280606-212930+30833+100</f>
        <v>172157</v>
      </c>
      <c r="C80" s="19" t="n">
        <f aca="false">363770-212930+30833+100</f>
        <v>181773</v>
      </c>
      <c r="D80" s="19" t="n">
        <f aca="false">383275-212930+30833+100</f>
        <v>201278</v>
      </c>
      <c r="E80" s="19" t="n">
        <f aca="false">123844+30833+100</f>
        <v>154777</v>
      </c>
      <c r="F80" s="19" t="n">
        <f aca="false">86628+201+30833</f>
        <v>117662</v>
      </c>
      <c r="G80" s="19" t="n">
        <v>30833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858480</v>
      </c>
      <c r="Q80" s="19" t="n">
        <f aca="false">SUM(B80:D80)</f>
        <v>555208</v>
      </c>
      <c r="R80" s="19" t="n">
        <f aca="false">SUM(E80:G80)</f>
        <v>303272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858480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28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21" t="s">
        <v>29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30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31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32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33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1973</v>
      </c>
      <c r="H90" s="1" t="n">
        <v>1974</v>
      </c>
      <c r="I90" s="1" t="n">
        <v>1974</v>
      </c>
      <c r="J90" s="1" t="n">
        <v>1973</v>
      </c>
      <c r="K90" s="1" t="n">
        <v>7894</v>
      </c>
      <c r="L90" s="1" t="n">
        <v>1974</v>
      </c>
      <c r="M90" s="1" t="n">
        <v>1973</v>
      </c>
      <c r="O90" s="1" t="n">
        <f aca="false">SUM(B90:M90)</f>
        <v>19735</v>
      </c>
      <c r="Q90" s="1" t="n">
        <f aca="false">SUM(B90:D90)</f>
        <v>0</v>
      </c>
      <c r="R90" s="1" t="n">
        <f aca="false">SUM(E90:G90)</f>
        <v>1973</v>
      </c>
      <c r="S90" s="1" t="n">
        <f aca="false">SUM(H90:J90)</f>
        <v>5921</v>
      </c>
      <c r="T90" s="1" t="n">
        <f aca="false">SUM(K90:M90)</f>
        <v>11841</v>
      </c>
      <c r="V90" s="1" t="n">
        <f aca="false">SUM(Q90:U90)</f>
        <v>19735</v>
      </c>
    </row>
    <row r="91" customFormat="false" ht="12.75" hidden="false" customHeight="false" outlineLevel="0" collapsed="false">
      <c r="A91" s="21" t="s">
        <v>34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21" t="s">
        <v>35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21" t="s">
        <v>36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21" t="s">
        <v>37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O94" s="1" t="n">
        <f aca="false">SUM(B94:M94)</f>
        <v>0</v>
      </c>
      <c r="Q94" s="1" t="n">
        <f aca="false">SUM(B94:D94)</f>
        <v>0</v>
      </c>
      <c r="R94" s="1" t="n">
        <f aca="false">SUM(E94:G94)</f>
        <v>0</v>
      </c>
      <c r="S94" s="1" t="n">
        <f aca="false">SUM(H94:J94)</f>
        <v>0</v>
      </c>
      <c r="T94" s="1" t="n">
        <f aca="false">SUM(K94:M94)</f>
        <v>0</v>
      </c>
      <c r="V94" s="1" t="n">
        <f aca="false">SUM(Q94:U94)</f>
        <v>0</v>
      </c>
    </row>
    <row r="95" customFormat="false" ht="12.75" hidden="false" customHeight="false" outlineLevel="0" collapsed="false">
      <c r="A95" s="21" t="s">
        <v>38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O95" s="1" t="n">
        <f aca="false">SUM(B95:M95)</f>
        <v>0</v>
      </c>
      <c r="Q95" s="1" t="n">
        <f aca="false">SUM(B95:D95)</f>
        <v>0</v>
      </c>
      <c r="R95" s="1" t="n">
        <f aca="false">SUM(E95:G95)</f>
        <v>0</v>
      </c>
      <c r="S95" s="1" t="n">
        <f aca="false">SUM(H95:J95)</f>
        <v>0</v>
      </c>
      <c r="T95" s="1" t="n">
        <f aca="false">SUM(K95:M95)</f>
        <v>0</v>
      </c>
      <c r="V95" s="1" t="n">
        <f aca="false">SUM(Q95:U95)</f>
        <v>0</v>
      </c>
    </row>
    <row r="96" customFormat="false" ht="12.75" hidden="false" customHeight="false" outlineLevel="0" collapsed="false">
      <c r="A96" s="21" t="s">
        <v>39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40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225</v>
      </c>
      <c r="H97" s="1" t="n">
        <v>224</v>
      </c>
      <c r="I97" s="1" t="n">
        <v>225</v>
      </c>
      <c r="J97" s="1" t="n">
        <v>225</v>
      </c>
      <c r="K97" s="1" t="n">
        <v>898</v>
      </c>
      <c r="L97" s="1" t="n">
        <v>224</v>
      </c>
      <c r="M97" s="1" t="n">
        <v>225</v>
      </c>
      <c r="O97" s="1" t="n">
        <f aca="false">SUM(B97:M97)</f>
        <v>2246</v>
      </c>
      <c r="Q97" s="1" t="n">
        <f aca="false">SUM(B97:D97)</f>
        <v>0</v>
      </c>
      <c r="R97" s="1" t="n">
        <f aca="false">SUM(E97:G97)</f>
        <v>225</v>
      </c>
      <c r="S97" s="1" t="n">
        <f aca="false">SUM(H97:J97)</f>
        <v>674</v>
      </c>
      <c r="T97" s="1" t="n">
        <f aca="false">SUM(K97:M97)</f>
        <v>1347</v>
      </c>
      <c r="V97" s="1" t="n">
        <f aca="false">SUM(Q97:U97)</f>
        <v>2246</v>
      </c>
    </row>
    <row r="98" customFormat="false" ht="12.75" hidden="false" customHeight="false" outlineLevel="0" collapsed="false">
      <c r="A98" s="21" t="s">
        <v>41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1193</v>
      </c>
      <c r="H98" s="1" t="n">
        <v>1193</v>
      </c>
      <c r="I98" s="1" t="n">
        <v>1193</v>
      </c>
      <c r="J98" s="1" t="n">
        <v>1192</v>
      </c>
      <c r="K98" s="1" t="n">
        <v>4772</v>
      </c>
      <c r="L98" s="1" t="n">
        <v>1193</v>
      </c>
      <c r="M98" s="1" t="n">
        <v>1193</v>
      </c>
      <c r="O98" s="1" t="n">
        <f aca="false">SUM(B98:M98)</f>
        <v>11929</v>
      </c>
      <c r="Q98" s="1" t="n">
        <f aca="false">SUM(B98:D98)</f>
        <v>0</v>
      </c>
      <c r="R98" s="1" t="n">
        <f aca="false">SUM(E98:G98)</f>
        <v>1193</v>
      </c>
      <c r="S98" s="1" t="n">
        <f aca="false">SUM(H98:J98)</f>
        <v>3578</v>
      </c>
      <c r="T98" s="1" t="n">
        <f aca="false">SUM(K98:M98)</f>
        <v>7158</v>
      </c>
      <c r="V98" s="1" t="n">
        <f aca="false">SUM(Q98:U98)</f>
        <v>11929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466</v>
      </c>
      <c r="H100" s="1" t="n">
        <v>467</v>
      </c>
      <c r="I100" s="1" t="n">
        <v>466</v>
      </c>
      <c r="J100" s="1" t="n">
        <v>467</v>
      </c>
      <c r="K100" s="1" t="n">
        <v>1867</v>
      </c>
      <c r="L100" s="1" t="n">
        <v>467</v>
      </c>
      <c r="M100" s="1" t="n">
        <v>467</v>
      </c>
      <c r="O100" s="1" t="n">
        <f aca="false">SUM(B100:M100)</f>
        <v>4667</v>
      </c>
      <c r="Q100" s="1" t="n">
        <f aca="false">SUM(B100:D100)</f>
        <v>0</v>
      </c>
      <c r="R100" s="1" t="n">
        <f aca="false">SUM(E100:G100)</f>
        <v>466</v>
      </c>
      <c r="S100" s="1" t="n">
        <f aca="false">SUM(H100:J100)</f>
        <v>1400</v>
      </c>
      <c r="T100" s="1" t="n">
        <f aca="false">SUM(K100:M100)</f>
        <v>2801</v>
      </c>
      <c r="V100" s="1" t="n">
        <f aca="false">SUM(Q100:U100)</f>
        <v>4667</v>
      </c>
    </row>
    <row r="101" customFormat="false" ht="12.75" hidden="false" customHeight="false" outlineLevel="0" collapsed="false">
      <c r="A101" s="21" t="s">
        <v>44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1379</v>
      </c>
      <c r="H101" s="1" t="n">
        <v>1379</v>
      </c>
      <c r="I101" s="1" t="n">
        <v>1379</v>
      </c>
      <c r="J101" s="1" t="n">
        <v>1380</v>
      </c>
      <c r="K101" s="1" t="n">
        <v>1379</v>
      </c>
      <c r="L101" s="1" t="n">
        <v>1379</v>
      </c>
      <c r="M101" s="1" t="n">
        <v>1379</v>
      </c>
      <c r="O101" s="1" t="n">
        <f aca="false">SUM(B101:M101)</f>
        <v>9654</v>
      </c>
      <c r="Q101" s="1" t="n">
        <f aca="false">SUM(B101:D101)</f>
        <v>0</v>
      </c>
      <c r="R101" s="1" t="n">
        <f aca="false">SUM(E101:G101)</f>
        <v>1379</v>
      </c>
      <c r="S101" s="1" t="n">
        <f aca="false">SUM(H101:J101)</f>
        <v>4138</v>
      </c>
      <c r="T101" s="1" t="n">
        <f aca="false">SUM(K101:M101)</f>
        <v>4137</v>
      </c>
      <c r="V101" s="1" t="n">
        <f aca="false">SUM(Q101:U101)</f>
        <v>9654</v>
      </c>
    </row>
    <row r="102" customFormat="false" ht="12.75" hidden="false" customHeight="false" outlineLevel="0" collapsed="false">
      <c r="A102" s="21" t="s">
        <v>45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f aca="false">118140/7</f>
        <v>16877.1428571429</v>
      </c>
      <c r="H102" s="1" t="n">
        <f aca="false">118140/7</f>
        <v>16877.1428571429</v>
      </c>
      <c r="I102" s="1" t="n">
        <f aca="false">118140/7</f>
        <v>16877.1428571429</v>
      </c>
      <c r="J102" s="1" t="n">
        <f aca="false">118140/7</f>
        <v>16877.1428571429</v>
      </c>
      <c r="K102" s="1" t="n">
        <f aca="false">118140/7</f>
        <v>16877.1428571429</v>
      </c>
      <c r="L102" s="1" t="n">
        <f aca="false">118140/7</f>
        <v>16877.1428571429</v>
      </c>
      <c r="M102" s="1" t="n">
        <f aca="false">118140/7</f>
        <v>16877.1428571429</v>
      </c>
      <c r="O102" s="1" t="n">
        <f aca="false">SUM(B102:M102)</f>
        <v>118140</v>
      </c>
      <c r="Q102" s="1" t="n">
        <f aca="false">SUM(B102:D102)</f>
        <v>0</v>
      </c>
      <c r="R102" s="1" t="n">
        <f aca="false">SUM(E102:G102)</f>
        <v>16877.1428571429</v>
      </c>
      <c r="S102" s="1" t="n">
        <f aca="false">SUM(H102:J102)</f>
        <v>50631.4285714286</v>
      </c>
      <c r="T102" s="1" t="n">
        <f aca="false">SUM(K102:M102)</f>
        <v>50631.4285714286</v>
      </c>
      <c r="V102" s="1" t="n">
        <f aca="false">SUM(Q102:U102)</f>
        <v>118140</v>
      </c>
    </row>
    <row r="103" customFormat="false" ht="12.75" hidden="false" customHeight="false" outlineLevel="0" collapsed="false">
      <c r="A103" s="21" t="s">
        <v>46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65456</v>
      </c>
      <c r="H103" s="1" t="n">
        <v>65455</v>
      </c>
      <c r="I103" s="1" t="n">
        <v>65455</v>
      </c>
      <c r="J103" s="1" t="n">
        <v>65455</v>
      </c>
      <c r="K103" s="1" t="n">
        <v>65455</v>
      </c>
      <c r="L103" s="1" t="n">
        <v>65455</v>
      </c>
      <c r="M103" s="1" t="n">
        <v>65455</v>
      </c>
      <c r="O103" s="1" t="n">
        <f aca="false">SUM(B103:M103)</f>
        <v>458186</v>
      </c>
      <c r="Q103" s="1" t="n">
        <f aca="false">SUM(B103:D103)</f>
        <v>0</v>
      </c>
      <c r="R103" s="1" t="n">
        <f aca="false">SUM(E103:G103)</f>
        <v>65456</v>
      </c>
      <c r="S103" s="1" t="n">
        <f aca="false">SUM(H103:J103)</f>
        <v>196365</v>
      </c>
      <c r="T103" s="1" t="n">
        <f aca="false">SUM(K103:M103)</f>
        <v>196365</v>
      </c>
      <c r="V103" s="1" t="n">
        <f aca="false">SUM(Q103:U103)</f>
        <v>458186</v>
      </c>
    </row>
    <row r="104" customFormat="false" ht="12.75" hidden="false" customHeight="false" outlineLevel="0" collapsed="false">
      <c r="A104" s="21" t="s">
        <v>47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1571</v>
      </c>
      <c r="H104" s="1" t="n">
        <v>1572</v>
      </c>
      <c r="I104" s="1" t="n">
        <v>1572</v>
      </c>
      <c r="J104" s="1" t="n">
        <v>1571</v>
      </c>
      <c r="K104" s="1" t="n">
        <v>1571</v>
      </c>
      <c r="L104" s="1" t="n">
        <v>1572</v>
      </c>
      <c r="M104" s="1" t="n">
        <v>1571</v>
      </c>
      <c r="O104" s="1" t="n">
        <f aca="false">SUM(B104:M104)</f>
        <v>11000</v>
      </c>
      <c r="Q104" s="1" t="n">
        <f aca="false">SUM(B104:D104)</f>
        <v>0</v>
      </c>
      <c r="R104" s="1" t="n">
        <f aca="false">SUM(E104:G104)</f>
        <v>1571</v>
      </c>
      <c r="S104" s="1" t="n">
        <f aca="false">SUM(H104:J104)</f>
        <v>4715</v>
      </c>
      <c r="T104" s="1" t="n">
        <f aca="false">SUM(K104:M104)</f>
        <v>4714</v>
      </c>
      <c r="V104" s="1" t="n">
        <f aca="false">SUM(Q104:U104)</f>
        <v>11000</v>
      </c>
    </row>
    <row r="105" customFormat="false" ht="12.75" hidden="false" customHeight="false" outlineLevel="0" collapsed="false">
      <c r="A105" s="21" t="s">
        <v>48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f aca="false">1070+27327</f>
        <v>28397</v>
      </c>
      <c r="H105" s="1" t="n">
        <f aca="false">1070+27327</f>
        <v>28397</v>
      </c>
      <c r="I105" s="1" t="n">
        <f aca="false">1070+27327</f>
        <v>28397</v>
      </c>
      <c r="J105" s="1" t="n">
        <f aca="false">1070+27327</f>
        <v>28397</v>
      </c>
      <c r="K105" s="1" t="n">
        <f aca="false">1070+27327</f>
        <v>28397</v>
      </c>
      <c r="L105" s="1" t="n">
        <f aca="false">1070+27327</f>
        <v>28397</v>
      </c>
      <c r="M105" s="1" t="n">
        <f aca="false">1070+27327</f>
        <v>28397</v>
      </c>
      <c r="O105" s="1" t="n">
        <f aca="false">SUM(B105:M105)</f>
        <v>198779</v>
      </c>
      <c r="Q105" s="1" t="n">
        <f aca="false">SUM(B105:D105)</f>
        <v>0</v>
      </c>
      <c r="R105" s="1" t="n">
        <f aca="false">SUM(E105:G105)</f>
        <v>28397</v>
      </c>
      <c r="S105" s="1" t="n">
        <f aca="false">SUM(H105:J105)</f>
        <v>85191</v>
      </c>
      <c r="T105" s="1" t="n">
        <f aca="false">SUM(K105:M105)</f>
        <v>85191</v>
      </c>
      <c r="V105" s="1" t="n">
        <f aca="false">SUM(Q105:U105)</f>
        <v>198779</v>
      </c>
    </row>
    <row r="106" customFormat="false" ht="12.75" hidden="false" customHeight="false" outlineLevel="0" collapsed="false">
      <c r="A106" s="21" t="s">
        <v>49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50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44</v>
      </c>
      <c r="H107" s="1" t="n">
        <v>44</v>
      </c>
      <c r="I107" s="1" t="n">
        <v>44</v>
      </c>
      <c r="J107" s="1" t="n">
        <v>44</v>
      </c>
      <c r="K107" s="1" t="n">
        <v>174</v>
      </c>
      <c r="L107" s="1" t="n">
        <v>44</v>
      </c>
      <c r="M107" s="1" t="n">
        <v>44</v>
      </c>
      <c r="O107" s="1" t="n">
        <f aca="false">SUM(B107:M107)</f>
        <v>438</v>
      </c>
      <c r="Q107" s="1" t="n">
        <f aca="false">SUM(B107:D107)</f>
        <v>0</v>
      </c>
      <c r="R107" s="1" t="n">
        <f aca="false">SUM(E107:G107)</f>
        <v>44</v>
      </c>
      <c r="S107" s="1" t="n">
        <f aca="false">SUM(H107:J107)</f>
        <v>132</v>
      </c>
      <c r="T107" s="1" t="n">
        <f aca="false">SUM(K107:M107)</f>
        <v>262</v>
      </c>
      <c r="V107" s="1" t="n">
        <f aca="false">SUM(Q107:U107)</f>
        <v>438</v>
      </c>
    </row>
    <row r="108" customFormat="false" ht="12.75" hidden="false" customHeight="false" outlineLevel="0" collapsed="false">
      <c r="A108" s="21" t="s">
        <v>51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30800</v>
      </c>
      <c r="H108" s="1" t="n">
        <v>30800</v>
      </c>
      <c r="I108" s="1" t="n">
        <v>30800</v>
      </c>
      <c r="J108" s="1" t="n">
        <v>30800</v>
      </c>
      <c r="K108" s="1" t="n">
        <v>123200</v>
      </c>
      <c r="L108" s="1" t="n">
        <v>30800</v>
      </c>
      <c r="M108" s="1" t="n">
        <v>30800</v>
      </c>
      <c r="O108" s="1" t="n">
        <f aca="false">SUM(B108:M108)</f>
        <v>308000</v>
      </c>
      <c r="Q108" s="1" t="n">
        <f aca="false">SUM(B108:D108)</f>
        <v>0</v>
      </c>
      <c r="R108" s="1" t="n">
        <f aca="false">SUM(E108:G108)</f>
        <v>30800</v>
      </c>
      <c r="S108" s="1" t="n">
        <f aca="false">SUM(H108:J108)</f>
        <v>92400</v>
      </c>
      <c r="T108" s="1" t="n">
        <f aca="false">SUM(K108:M108)</f>
        <v>184800</v>
      </c>
      <c r="V108" s="1" t="n">
        <f aca="false">SUM(Q108:U108)</f>
        <v>308000</v>
      </c>
    </row>
    <row r="109" customFormat="false" ht="12.75" hidden="false" customHeight="false" outlineLevel="0" collapsed="false">
      <c r="A109" s="21" t="s">
        <v>52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21" t="s">
        <v>53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1459</v>
      </c>
      <c r="H110" s="1" t="n">
        <v>1458</v>
      </c>
      <c r="I110" s="1" t="n">
        <v>1458</v>
      </c>
      <c r="J110" s="1" t="n">
        <v>1459</v>
      </c>
      <c r="K110" s="1" t="n">
        <v>1458</v>
      </c>
      <c r="L110" s="1" t="n">
        <v>1458</v>
      </c>
      <c r="M110" s="1" t="n">
        <v>1458</v>
      </c>
      <c r="O110" s="1" t="n">
        <f aca="false">SUM(B110:M110)</f>
        <v>10208</v>
      </c>
      <c r="Q110" s="1" t="n">
        <f aca="false">SUM(B110:D110)</f>
        <v>0</v>
      </c>
      <c r="R110" s="1" t="n">
        <f aca="false">SUM(E110:G110)</f>
        <v>1459</v>
      </c>
      <c r="S110" s="1" t="n">
        <f aca="false">SUM(H110:J110)</f>
        <v>4375</v>
      </c>
      <c r="T110" s="1" t="n">
        <f aca="false">SUM(K110:M110)</f>
        <v>4374</v>
      </c>
      <c r="V110" s="1" t="n">
        <f aca="false">SUM(Q110:U110)</f>
        <v>10208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54</v>
      </c>
      <c r="B112" s="23" t="n">
        <f aca="false">SUM(B83:B110)</f>
        <v>0</v>
      </c>
      <c r="C112" s="23" t="n">
        <f aca="false">SUM(C83:C110)</f>
        <v>0</v>
      </c>
      <c r="D112" s="23" t="n">
        <f aca="false">SUM(D83:D110)</f>
        <v>0</v>
      </c>
      <c r="E112" s="23" t="n">
        <f aca="false">SUM(E83:E110)</f>
        <v>0</v>
      </c>
      <c r="F112" s="23" t="n">
        <f aca="false">SUM(F83:F110)</f>
        <v>0</v>
      </c>
      <c r="G112" s="23" t="n">
        <f aca="false">SUM(G83:G110)</f>
        <v>149840.142857143</v>
      </c>
      <c r="H112" s="23" t="n">
        <f aca="false">SUM(H83:H110)</f>
        <v>149840.142857143</v>
      </c>
      <c r="I112" s="23" t="n">
        <f aca="false">SUM(I83:I110)</f>
        <v>149840.142857143</v>
      </c>
      <c r="J112" s="23" t="n">
        <f aca="false">SUM(J83:J110)</f>
        <v>149840.142857143</v>
      </c>
      <c r="K112" s="23" t="n">
        <f aca="false">SUM(K83:K110)</f>
        <v>253942.142857143</v>
      </c>
      <c r="L112" s="23" t="n">
        <f aca="false">SUM(L83:L110)</f>
        <v>149840.142857143</v>
      </c>
      <c r="M112" s="23" t="n">
        <f aca="false">SUM(M83:M110)</f>
        <v>149839.142857143</v>
      </c>
      <c r="O112" s="23" t="n">
        <f aca="false">SUM(O83:O110)</f>
        <v>1152982</v>
      </c>
      <c r="Q112" s="23" t="n">
        <f aca="false">SUM(B112:D112)</f>
        <v>0</v>
      </c>
      <c r="R112" s="23" t="n">
        <f aca="false">SUM(E112:G112)</f>
        <v>149840.142857143</v>
      </c>
      <c r="S112" s="23" t="n">
        <f aca="false">SUM(H112:J112)</f>
        <v>449520.428571429</v>
      </c>
      <c r="T112" s="23" t="n">
        <f aca="false">SUM(K112:M112)</f>
        <v>553621.428571429</v>
      </c>
      <c r="V112" s="23" t="n">
        <f aca="false">SUM(Q112:U112)</f>
        <v>1152982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v>0</v>
      </c>
      <c r="C114" s="24" t="n">
        <v>0</v>
      </c>
      <c r="D114" s="24" t="n">
        <v>0</v>
      </c>
      <c r="E114" s="24" t="n">
        <v>0</v>
      </c>
      <c r="F114" s="24" t="n">
        <v>0</v>
      </c>
      <c r="G114" s="24" t="n">
        <f aca="false">200000/12</f>
        <v>16666.6666666667</v>
      </c>
      <c r="H114" s="24" t="n">
        <f aca="false">200000/12</f>
        <v>16666.6666666667</v>
      </c>
      <c r="I114" s="24" t="n">
        <f aca="false">200000/12</f>
        <v>16666.6666666667</v>
      </c>
      <c r="J114" s="24" t="n">
        <f aca="false">200000/12</f>
        <v>16666.6666666667</v>
      </c>
      <c r="K114" s="24" t="n">
        <f aca="false">200000/12</f>
        <v>16666.6666666667</v>
      </c>
      <c r="L114" s="24" t="n">
        <f aca="false">200000/12</f>
        <v>16666.6666666667</v>
      </c>
      <c r="M114" s="24" t="n">
        <f aca="false">200000/12</f>
        <v>16666.6666666667</v>
      </c>
      <c r="O114" s="24" t="n">
        <f aca="false">SUM(B114:M114)</f>
        <v>116666.666666667</v>
      </c>
      <c r="Q114" s="24" t="n">
        <f aca="false">SUM(B114:D114)</f>
        <v>0</v>
      </c>
      <c r="R114" s="24" t="n">
        <f aca="false">SUM(E114:G114)</f>
        <v>16666.6666666667</v>
      </c>
      <c r="S114" s="24" t="n">
        <f aca="false">SUM(H114:J114)</f>
        <v>50000</v>
      </c>
      <c r="T114" s="24" t="n">
        <f aca="false">SUM(K114:M114)</f>
        <v>50000</v>
      </c>
      <c r="V114" s="24" t="n">
        <f aca="false">SUM(Q114:U114)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v>0</v>
      </c>
      <c r="C116" s="24" t="n">
        <v>0</v>
      </c>
      <c r="D116" s="24" t="n">
        <v>0</v>
      </c>
      <c r="E116" s="24" t="n">
        <v>0</v>
      </c>
      <c r="F116" s="24" t="n">
        <v>0</v>
      </c>
      <c r="G116" s="24" t="n">
        <v>85714</v>
      </c>
      <c r="H116" s="24" t="n">
        <v>85714</v>
      </c>
      <c r="I116" s="24" t="n">
        <v>85714</v>
      </c>
      <c r="J116" s="24" t="n">
        <v>85714</v>
      </c>
      <c r="K116" s="24" t="n">
        <v>85714</v>
      </c>
      <c r="L116" s="24" t="n">
        <v>85715</v>
      </c>
      <c r="M116" s="24" t="n">
        <v>85715</v>
      </c>
      <c r="O116" s="24" t="n">
        <f aca="false">SUM(B116:M116)</f>
        <v>600000</v>
      </c>
      <c r="Q116" s="24" t="n">
        <f aca="false">SUM(B116:D116)</f>
        <v>0</v>
      </c>
      <c r="R116" s="24" t="n">
        <f aca="false">SUM(E116:G116)</f>
        <v>85714</v>
      </c>
      <c r="S116" s="24" t="n">
        <f aca="false">SUM(H116:J116)</f>
        <v>257142</v>
      </c>
      <c r="T116" s="24" t="n">
        <f aca="false">SUM(K116:M116)</f>
        <v>257144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+B112+B114+B116</f>
        <v>0</v>
      </c>
      <c r="C118" s="19" t="n">
        <f aca="false">+C112+C114+C116</f>
        <v>0</v>
      </c>
      <c r="D118" s="19" t="n">
        <f aca="false">+D112+D114+D116</f>
        <v>0</v>
      </c>
      <c r="E118" s="19" t="n">
        <f aca="false">+E112+E114+E116</f>
        <v>0</v>
      </c>
      <c r="F118" s="19" t="n">
        <f aca="false">+F112+F114+F116</f>
        <v>0</v>
      </c>
      <c r="G118" s="19" t="n">
        <f aca="false">+G112+G114+G116</f>
        <v>252220.80952381</v>
      </c>
      <c r="H118" s="19" t="n">
        <f aca="false">+H112+H114+H116</f>
        <v>252220.80952381</v>
      </c>
      <c r="I118" s="19" t="n">
        <f aca="false">+I112+I114+I116</f>
        <v>252220.80952381</v>
      </c>
      <c r="J118" s="19" t="n">
        <f aca="false">+J112+J114+J116</f>
        <v>252220.80952381</v>
      </c>
      <c r="K118" s="19" t="n">
        <f aca="false">+K112+K114+K116</f>
        <v>356322.80952381</v>
      </c>
      <c r="L118" s="19" t="n">
        <f aca="false">+L112+L114+L116</f>
        <v>252221.80952381</v>
      </c>
      <c r="M118" s="19" t="n">
        <f aca="false">+M112+M114+M116</f>
        <v>252220.80952381</v>
      </c>
      <c r="O118" s="19" t="n">
        <f aca="false">+O112+O114+O116</f>
        <v>1869648.66666667</v>
      </c>
      <c r="Q118" s="19" t="n">
        <f aca="false">SUM(B118:D118)</f>
        <v>0</v>
      </c>
      <c r="R118" s="19" t="n">
        <f aca="false">SUM(E118:G118)</f>
        <v>252220.80952381</v>
      </c>
      <c r="S118" s="19" t="n">
        <f aca="false">SUM(H118:J118)</f>
        <v>756662.428571429</v>
      </c>
      <c r="T118" s="19" t="n">
        <f aca="false">SUM(K118:M118)</f>
        <v>860765.428571429</v>
      </c>
      <c r="V118" s="19" t="n">
        <f aca="false">SUM(Q118:U118)</f>
        <v>1869648.66666667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f aca="false">299730/12-2749</f>
        <v>22228.5</v>
      </c>
      <c r="H121" s="1" t="n">
        <f aca="false">299730/12-2749</f>
        <v>22228.5</v>
      </c>
      <c r="I121" s="1" t="n">
        <f aca="false">299730/12-2748</f>
        <v>22229.5</v>
      </c>
      <c r="J121" s="1" t="n">
        <f aca="false">299730/12-2749</f>
        <v>22228.5</v>
      </c>
      <c r="K121" s="1" t="n">
        <f aca="false">299730/12-2748</f>
        <v>22229.5</v>
      </c>
      <c r="L121" s="1" t="n">
        <f aca="false">299730/12-2749</f>
        <v>22228.5</v>
      </c>
      <c r="M121" s="1" t="n">
        <f aca="false">299730/12-2748</f>
        <v>22229.5</v>
      </c>
      <c r="O121" s="1" t="n">
        <f aca="false">SUM(B121:M121)</f>
        <v>155602.5</v>
      </c>
      <c r="Q121" s="1" t="n">
        <f aca="false">SUM(B121:D121)</f>
        <v>0</v>
      </c>
      <c r="R121" s="1" t="n">
        <f aca="false">SUM(E121:G121)</f>
        <v>22228.5</v>
      </c>
      <c r="S121" s="1" t="n">
        <f aca="false">SUM(H121:J121)</f>
        <v>66686.5</v>
      </c>
      <c r="T121" s="1" t="n">
        <f aca="false">SUM(K121:M121)</f>
        <v>66687.5</v>
      </c>
      <c r="V121" s="1" t="n">
        <f aca="false">SUM(Q121:U121)</f>
        <v>155602.5</v>
      </c>
    </row>
    <row r="122" customFormat="false" ht="12.75" hidden="false" customHeight="false" outlineLevel="0" collapsed="false">
      <c r="A122" s="26" t="s">
        <v>61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0</v>
      </c>
      <c r="J122" s="1" t="n">
        <v>0</v>
      </c>
      <c r="K122" s="1" t="n">
        <v>0</v>
      </c>
      <c r="L122" s="1" t="n">
        <v>0</v>
      </c>
      <c r="M122" s="1" t="n">
        <v>0</v>
      </c>
      <c r="O122" s="1" t="n">
        <f aca="false">SUM(B122:M122)</f>
        <v>0</v>
      </c>
      <c r="Q122" s="1" t="n">
        <f aca="false">SUM(B122:D122)</f>
        <v>0</v>
      </c>
      <c r="R122" s="1" t="n">
        <f aca="false">SUM(E122:G122)</f>
        <v>0</v>
      </c>
      <c r="S122" s="1" t="n">
        <f aca="false">SUM(H122:J122)</f>
        <v>0</v>
      </c>
      <c r="T122" s="1" t="n">
        <f aca="false">SUM(K122:M122)</f>
        <v>0</v>
      </c>
      <c r="V122" s="1" t="n">
        <f aca="false">SUM(Q122:U122)</f>
        <v>0</v>
      </c>
    </row>
    <row r="123" customFormat="false" ht="12.75" hidden="false" customHeight="false" outlineLevel="0" collapsed="false">
      <c r="A123" s="26" t="s">
        <v>63</v>
      </c>
      <c r="B123" s="1" t="n">
        <v>0</v>
      </c>
      <c r="C123" s="1" t="n">
        <v>0</v>
      </c>
      <c r="D123" s="1" t="n">
        <v>0</v>
      </c>
      <c r="E123" s="1" t="n">
        <v>0</v>
      </c>
      <c r="F123" s="1" t="n">
        <v>0</v>
      </c>
      <c r="G123" s="1" t="n">
        <f aca="false">103000/12</f>
        <v>8583.33333333333</v>
      </c>
      <c r="H123" s="1" t="n">
        <f aca="false">103000/12</f>
        <v>8583.33333333333</v>
      </c>
      <c r="I123" s="1" t="n">
        <f aca="false">103000/12</f>
        <v>8583.33333333333</v>
      </c>
      <c r="J123" s="1" t="n">
        <f aca="false">103000/12</f>
        <v>8583.33333333333</v>
      </c>
      <c r="K123" s="1" t="n">
        <f aca="false">103000/12</f>
        <v>8583.33333333333</v>
      </c>
      <c r="L123" s="1" t="n">
        <f aca="false">103000/12</f>
        <v>8583.33333333333</v>
      </c>
      <c r="M123" s="1" t="n">
        <f aca="false">103000/12</f>
        <v>8583.33333333333</v>
      </c>
      <c r="O123" s="1" t="n">
        <f aca="false">SUM(B123:M123)</f>
        <v>60083.3333333333</v>
      </c>
      <c r="Q123" s="1" t="n">
        <f aca="false">SUM(B123:D123)</f>
        <v>0</v>
      </c>
      <c r="R123" s="1" t="n">
        <f aca="false">SUM(E123:G123)</f>
        <v>8583.33333333333</v>
      </c>
      <c r="S123" s="1" t="n">
        <f aca="false">SUM(H123:J123)</f>
        <v>25750</v>
      </c>
      <c r="T123" s="1" t="n">
        <f aca="false">SUM(K123:M123)</f>
        <v>25750</v>
      </c>
      <c r="V123" s="1" t="n">
        <f aca="false">SUM(Q123:U123)</f>
        <v>60083.3333333333</v>
      </c>
    </row>
    <row r="124" customFormat="false" ht="12.75" hidden="false" customHeight="false" outlineLevel="0" collapsed="false">
      <c r="A124" s="26" t="s">
        <v>64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18025</v>
      </c>
      <c r="Q124" s="1" t="n">
        <f aca="false">SUM(B124:D124)</f>
        <v>0</v>
      </c>
      <c r="R124" s="1" t="n">
        <f aca="false">SUM(E124:G124)</f>
        <v>2575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18025</v>
      </c>
    </row>
    <row r="125" customFormat="false" ht="12.75" hidden="false" customHeight="false" outlineLevel="0" collapsed="false">
      <c r="A125" s="26" t="s">
        <v>65</v>
      </c>
      <c r="B125" s="1" t="n">
        <v>0</v>
      </c>
      <c r="C125" s="1" t="n">
        <v>0</v>
      </c>
      <c r="D125" s="1" t="n">
        <v>0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v>0</v>
      </c>
      <c r="O125" s="1" t="n">
        <f aca="false">SUM(B125:M125)</f>
        <v>0</v>
      </c>
      <c r="Q125" s="1" t="n">
        <f aca="false">SUM(B125:D125)</f>
        <v>0</v>
      </c>
      <c r="R125" s="1" t="n">
        <f aca="false">SUM(E125:G125)</f>
        <v>0</v>
      </c>
      <c r="S125" s="1" t="n">
        <f aca="false">SUM(H125:J125)</f>
        <v>0</v>
      </c>
      <c r="T125" s="1" t="n">
        <f aca="false">SUM(K125:M125)</f>
        <v>0</v>
      </c>
      <c r="V125" s="1" t="n">
        <f aca="false">SUM(Q125:U125)</f>
        <v>0</v>
      </c>
    </row>
    <row r="126" customFormat="false" ht="12.75" hidden="false" customHeight="false" outlineLevel="0" collapsed="false">
      <c r="A126" s="26" t="s">
        <v>66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SUM(B120:B127)</f>
        <v>0</v>
      </c>
      <c r="C128" s="27" t="n">
        <f aca="false">SUM(C120:C127)</f>
        <v>0</v>
      </c>
      <c r="D128" s="27" t="n">
        <f aca="false">SUM(D120:D127)</f>
        <v>0</v>
      </c>
      <c r="E128" s="27" t="n">
        <f aca="false">SUM(E120:E127)</f>
        <v>0</v>
      </c>
      <c r="F128" s="27" t="n">
        <f aca="false">SUM(F120:F127)</f>
        <v>0</v>
      </c>
      <c r="G128" s="27" t="n">
        <f aca="false">SUM(G120:G127)</f>
        <v>33386.8333333333</v>
      </c>
      <c r="H128" s="27" t="n">
        <f aca="false">SUM(H120:H127)</f>
        <v>33386.8333333333</v>
      </c>
      <c r="I128" s="27" t="n">
        <f aca="false">SUM(I120:I127)</f>
        <v>33387.8333333333</v>
      </c>
      <c r="J128" s="27" t="n">
        <f aca="false">SUM(J120:J127)</f>
        <v>33386.8333333333</v>
      </c>
      <c r="K128" s="27" t="n">
        <f aca="false">SUM(K120:K127)</f>
        <v>33387.8333333333</v>
      </c>
      <c r="L128" s="27" t="n">
        <f aca="false">SUM(L120:L127)</f>
        <v>33386.8333333333</v>
      </c>
      <c r="M128" s="27" t="n">
        <f aca="false">SUM(M120:M127)</f>
        <v>33387.8333333333</v>
      </c>
      <c r="O128" s="27" t="n">
        <f aca="false">SUM(O120:O127)</f>
        <v>233710.833333333</v>
      </c>
      <c r="Q128" s="27" t="n">
        <f aca="false">SUM(B128:D128)</f>
        <v>0</v>
      </c>
      <c r="R128" s="27" t="n">
        <f aca="false">SUM(E128:G128)</f>
        <v>33386.8333333333</v>
      </c>
      <c r="S128" s="27" t="n">
        <f aca="false">SUM(H128:J128)</f>
        <v>100161.5</v>
      </c>
      <c r="T128" s="27" t="n">
        <f aca="false">SUM(K128:M128)</f>
        <v>100162.5</v>
      </c>
      <c r="V128" s="27" t="n">
        <f aca="false">SUM(Q128:U128)</f>
        <v>233710.833333333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70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f aca="false">1317502-48111</f>
        <v>1269391</v>
      </c>
      <c r="H132" s="1" t="n">
        <f aca="false">1314239-89109</f>
        <v>1225130</v>
      </c>
      <c r="I132" s="1" t="n">
        <f aca="false">1310977-129506</f>
        <v>1181471</v>
      </c>
      <c r="J132" s="1" t="n">
        <f aca="false">1307714-129197</f>
        <v>1178517</v>
      </c>
      <c r="K132" s="1" t="n">
        <f aca="false">1304451-120776</f>
        <v>1183675</v>
      </c>
      <c r="L132" s="1" t="n">
        <f aca="false">1301189-110955</f>
        <v>1190234</v>
      </c>
      <c r="M132" s="1" t="n">
        <f aca="false">1297926-101082</f>
        <v>1196844</v>
      </c>
      <c r="O132" s="1" t="n">
        <f aca="false">SUM(B132:M132)</f>
        <v>8425262</v>
      </c>
      <c r="Q132" s="1" t="n">
        <f aca="false">SUM(B132:D132)</f>
        <v>0</v>
      </c>
      <c r="R132" s="1" t="n">
        <f aca="false">SUM(E132:G132)</f>
        <v>1269391</v>
      </c>
      <c r="S132" s="1" t="n">
        <f aca="false">SUM(H132:J132)</f>
        <v>3585118</v>
      </c>
      <c r="T132" s="1" t="n">
        <f aca="false">SUM(K132:M132)</f>
        <v>3570753</v>
      </c>
      <c r="V132" s="1" t="n">
        <f aca="false">SUM(Q132:U132)</f>
        <v>8425262</v>
      </c>
    </row>
    <row r="133" customFormat="false" ht="12.75" hidden="false" customHeight="false" outlineLevel="0" collapsed="false">
      <c r="A133" s="26" t="s">
        <v>72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0</v>
      </c>
      <c r="H133" s="1" t="n">
        <f aca="false">3614000/6</f>
        <v>602333.333333333</v>
      </c>
      <c r="I133" s="1" t="n">
        <f aca="false">3614000/6</f>
        <v>602333.333333333</v>
      </c>
      <c r="J133" s="1" t="n">
        <f aca="false">3614000/6</f>
        <v>602333.333333333</v>
      </c>
      <c r="K133" s="1" t="n">
        <f aca="false">3614000/6</f>
        <v>602333.333333333</v>
      </c>
      <c r="L133" s="1" t="n">
        <f aca="false">3614000/6</f>
        <v>602333.333333333</v>
      </c>
      <c r="M133" s="1" t="n">
        <f aca="false">3614000/6</f>
        <v>602333.333333333</v>
      </c>
      <c r="O133" s="1" t="n">
        <f aca="false">SUM(B133:M133)</f>
        <v>3614000</v>
      </c>
      <c r="Q133" s="1" t="n">
        <f aca="false">SUM(B133:D133)</f>
        <v>0</v>
      </c>
      <c r="R133" s="1" t="n">
        <f aca="false">SUM(E133:G133)</f>
        <v>0</v>
      </c>
      <c r="S133" s="1" t="n">
        <f aca="false">SUM(H133:J133)</f>
        <v>1807000</v>
      </c>
      <c r="T133" s="1" t="n">
        <f aca="false">SUM(K133:M133)</f>
        <v>1807000</v>
      </c>
      <c r="V133" s="1" t="n">
        <f aca="false">SUM(Q133:U133)</f>
        <v>3614000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SUM(B130:B134)</f>
        <v>0</v>
      </c>
      <c r="C135" s="27" t="n">
        <f aca="false">SUM(C130:C134)</f>
        <v>0</v>
      </c>
      <c r="D135" s="27" t="n">
        <f aca="false">SUM(D130:D134)</f>
        <v>0</v>
      </c>
      <c r="E135" s="27" t="n">
        <f aca="false">SUM(E130:E134)</f>
        <v>0</v>
      </c>
      <c r="F135" s="27" t="n">
        <f aca="false">SUM(F130:F134)</f>
        <v>0</v>
      </c>
      <c r="G135" s="27" t="n">
        <f aca="false">SUM(G130:G134)</f>
        <v>1269391</v>
      </c>
      <c r="H135" s="27" t="n">
        <f aca="false">SUM(H130:H134)</f>
        <v>1827463.33333333</v>
      </c>
      <c r="I135" s="27" t="n">
        <f aca="false">SUM(I130:I134)</f>
        <v>1783804.33333333</v>
      </c>
      <c r="J135" s="27" t="n">
        <f aca="false">SUM(J130:J134)</f>
        <v>1780850.33333333</v>
      </c>
      <c r="K135" s="27" t="n">
        <f aca="false">SUM(K130:K134)</f>
        <v>1786008.33333333</v>
      </c>
      <c r="L135" s="27" t="n">
        <f aca="false">SUM(L130:L134)</f>
        <v>1792567.33333333</v>
      </c>
      <c r="M135" s="27" t="n">
        <f aca="false">SUM(M130:M134)</f>
        <v>1799177.33333333</v>
      </c>
      <c r="O135" s="27" t="n">
        <f aca="false">SUM(O130:O134)</f>
        <v>12039262</v>
      </c>
      <c r="Q135" s="27" t="n">
        <f aca="false">SUM(B135:D135)</f>
        <v>0</v>
      </c>
      <c r="R135" s="27" t="n">
        <f aca="false">SUM(E135:G135)</f>
        <v>1269391</v>
      </c>
      <c r="S135" s="27" t="n">
        <f aca="false">SUM(H135:J135)</f>
        <v>5392118</v>
      </c>
      <c r="T135" s="27" t="n">
        <f aca="false">SUM(K135:M135)</f>
        <v>5377753</v>
      </c>
      <c r="V135" s="27" t="n">
        <f aca="false">SUM(Q135:U135)</f>
        <v>12039262</v>
      </c>
    </row>
    <row r="137" customFormat="false" ht="13.5" hidden="false" customHeight="false" outlineLevel="0" collapsed="false">
      <c r="A137" s="10" t="s">
        <v>74</v>
      </c>
      <c r="B137" s="28" t="n">
        <f aca="false">+B80+B118+B128+B135</f>
        <v>172157</v>
      </c>
      <c r="C137" s="28" t="n">
        <f aca="false">+C80+C118+C128+C135</f>
        <v>181773</v>
      </c>
      <c r="D137" s="28" t="n">
        <f aca="false">+D80+D118+D128+D135</f>
        <v>201278</v>
      </c>
      <c r="E137" s="28" t="n">
        <f aca="false">+E80+E118+E128+E135</f>
        <v>154777</v>
      </c>
      <c r="F137" s="28" t="n">
        <f aca="false">+F80+F118+F128+F135</f>
        <v>117662</v>
      </c>
      <c r="G137" s="28" t="n">
        <f aca="false">+G80+G118+G128+G135</f>
        <v>1585831.64285714</v>
      </c>
      <c r="H137" s="28" t="n">
        <f aca="false">+H80+H118+H128+H135</f>
        <v>2113070.97619048</v>
      </c>
      <c r="I137" s="28" t="n">
        <f aca="false">+I80+I118+I128+I135</f>
        <v>2069412.97619048</v>
      </c>
      <c r="J137" s="28" t="n">
        <f aca="false">+J80+J118+J128+J135</f>
        <v>2066457.97619048</v>
      </c>
      <c r="K137" s="28" t="n">
        <f aca="false">+K80+K118+K128+K135</f>
        <v>2175718.97619048</v>
      </c>
      <c r="L137" s="28" t="n">
        <f aca="false">+L80+L118+L128+L135</f>
        <v>2078175.97619048</v>
      </c>
      <c r="M137" s="28" t="n">
        <f aca="false">+M80+M118+M128+M135</f>
        <v>2084785.97619048</v>
      </c>
      <c r="O137" s="28" t="n">
        <f aca="false">+O80+O118+O128+O135</f>
        <v>15001101.5</v>
      </c>
      <c r="Q137" s="28" t="n">
        <f aca="false">SUM(B137:D137)</f>
        <v>555208</v>
      </c>
      <c r="R137" s="28" t="n">
        <f aca="false">SUM(E137:G137)</f>
        <v>1858270.64285714</v>
      </c>
      <c r="S137" s="28" t="n">
        <f aca="false">SUM(H137:J137)</f>
        <v>6248941.92857143</v>
      </c>
      <c r="T137" s="28" t="n">
        <f aca="false">SUM(K137:M137)</f>
        <v>6338680.92857143</v>
      </c>
      <c r="V137" s="28" t="n">
        <f aca="false">SUM(Q137:U137)</f>
        <v>15001101.5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Wilton Center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87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XML/filtered-attachments/xls/00_O_M_analysis___0003.xls'#$WC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45926.9453076818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19</v>
      </c>
      <c r="C147" s="15" t="s">
        <v>19</v>
      </c>
      <c r="D147" s="15" t="s">
        <v>19</v>
      </c>
      <c r="E147" s="15" t="s">
        <v>19</v>
      </c>
      <c r="F147" s="15" t="s">
        <v>19</v>
      </c>
      <c r="G147" s="15" t="s">
        <v>19</v>
      </c>
      <c r="H147" s="15" t="s">
        <v>19</v>
      </c>
      <c r="I147" s="15" t="s">
        <v>19</v>
      </c>
      <c r="J147" s="15" t="s">
        <v>19</v>
      </c>
      <c r="K147" s="15" t="s">
        <v>19</v>
      </c>
      <c r="L147" s="15" t="s">
        <v>19</v>
      </c>
      <c r="M147" s="15" t="s">
        <v>19</v>
      </c>
      <c r="O147" s="15" t="s">
        <v>19</v>
      </c>
      <c r="Q147" s="15" t="s">
        <v>19</v>
      </c>
      <c r="R147" s="15" t="s">
        <v>19</v>
      </c>
      <c r="S147" s="15" t="s">
        <v>19</v>
      </c>
      <c r="T147" s="15" t="s">
        <v>19</v>
      </c>
      <c r="V147" s="15" t="s">
        <v>19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81</v>
      </c>
      <c r="P148" s="18"/>
      <c r="Q148" s="18" t="s">
        <v>82</v>
      </c>
      <c r="R148" s="18" t="s">
        <v>83</v>
      </c>
      <c r="S148" s="18" t="s">
        <v>84</v>
      </c>
      <c r="T148" s="18" t="s">
        <v>85</v>
      </c>
      <c r="U148" s="18"/>
      <c r="V148" s="18" t="s">
        <v>81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172157</v>
      </c>
      <c r="C150" s="19" t="n">
        <f aca="false">+C80-C10</f>
        <v>84709.84</v>
      </c>
      <c r="D150" s="19" t="n">
        <f aca="false">+D80-D10</f>
        <v>119689</v>
      </c>
      <c r="E150" s="19" t="n">
        <f aca="false">+E80-E10</f>
        <v>3065.16999999998</v>
      </c>
      <c r="F150" s="19" t="n">
        <f aca="false">+F80-F10</f>
        <v>-82338</v>
      </c>
      <c r="G150" s="19" t="n">
        <f aca="false">+G80-G10</f>
        <v>-297283.01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376555.84</v>
      </c>
      <c r="R150" s="19" t="n">
        <f aca="false">SUM(E150:G150)</f>
        <v>-376555.84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  <c r="O162" s="1" t="n">
        <f aca="false">SUM(B162:M162)</f>
        <v>0</v>
      </c>
      <c r="Q162" s="1" t="n">
        <f aca="false">SUM(B162:D162)</f>
        <v>0</v>
      </c>
      <c r="R162" s="1" t="n">
        <f aca="false">SUM(E162:G162)</f>
        <v>0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  <c r="O163" s="1" t="n">
        <f aca="false">SUM(B163:M163)</f>
        <v>0</v>
      </c>
      <c r="Q163" s="1" t="n">
        <f aca="false">SUM(B163:D163)</f>
        <v>0</v>
      </c>
      <c r="R163" s="1" t="n">
        <f aca="false">SUM(E163:G163)</f>
        <v>0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  <c r="O164" s="1" t="n">
        <f aca="false">SUM(B164:M164)</f>
        <v>0</v>
      </c>
      <c r="Q164" s="1" t="n">
        <f aca="false">SUM(B164:D164)</f>
        <v>0</v>
      </c>
      <c r="R164" s="1" t="n">
        <f aca="false">SUM(E164:G164)</f>
        <v>0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  <c r="O165" s="1" t="n">
        <f aca="false">SUM(B165:M165)</f>
        <v>0</v>
      </c>
      <c r="Q165" s="1" t="n">
        <f aca="false">SUM(B165:D165)</f>
        <v>0</v>
      </c>
      <c r="R165" s="1" t="n">
        <f aca="false">SUM(E165:G165)</f>
        <v>0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  <c r="O167" s="1" t="n">
        <f aca="false">SUM(B167:M167)</f>
        <v>0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  <c r="O168" s="1" t="n">
        <f aca="false">SUM(B168:M168)</f>
        <v>0</v>
      </c>
      <c r="Q168" s="1" t="n">
        <f aca="false">SUM(B168:D168)</f>
        <v>0</v>
      </c>
      <c r="R168" s="1" t="n">
        <f aca="false">SUM(E168:G168)</f>
        <v>0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  <c r="O169" s="1" t="n">
        <f aca="false">SUM(B169:M169)</f>
        <v>0</v>
      </c>
      <c r="Q169" s="1" t="n">
        <f aca="false">SUM(B169:D169)</f>
        <v>0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  <c r="O170" s="1" t="n">
        <f aca="false">SUM(B170:M170)</f>
        <v>0</v>
      </c>
      <c r="Q170" s="1" t="n">
        <f aca="false">SUM(B170:D170)</f>
        <v>0</v>
      </c>
      <c r="R170" s="1" t="n">
        <f aca="false">SUM(E170:G170)</f>
        <v>0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  <c r="O171" s="1" t="n">
        <f aca="false">SUM(B171:M171)</f>
        <v>0</v>
      </c>
      <c r="Q171" s="1" t="n">
        <f aca="false">SUM(B171:D171)</f>
        <v>0</v>
      </c>
      <c r="R171" s="1" t="n">
        <f aca="false">SUM(E171:G171)</f>
        <v>0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  <c r="O172" s="1" t="n">
        <f aca="false">SUM(B172:M172)</f>
        <v>0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  <c r="O174" s="1" t="n">
        <f aca="false">SUM(B174:M174)</f>
        <v>0</v>
      </c>
      <c r="Q174" s="1" t="n">
        <f aca="false">SUM(B174:D174)</f>
        <v>0</v>
      </c>
      <c r="R174" s="1" t="n">
        <f aca="false">SUM(E174:G174)</f>
        <v>0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  <c r="O175" s="1" t="n">
        <f aca="false">SUM(B175:M175)</f>
        <v>0</v>
      </c>
      <c r="Q175" s="1" t="n">
        <f aca="false">SUM(B175:D175)</f>
        <v>0</v>
      </c>
      <c r="R175" s="1" t="n">
        <f aca="false">SUM(E175:G175)</f>
        <v>0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  <c r="O177" s="1" t="n">
        <f aca="false">SUM(B177:M177)</f>
        <v>0</v>
      </c>
      <c r="Q177" s="1" t="n">
        <f aca="false">SUM(B177:D177)</f>
        <v>0</v>
      </c>
      <c r="R177" s="1" t="n">
        <f aca="false">SUM(E177:G177)</f>
        <v>0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  <c r="O178" s="1" t="n">
        <f aca="false">SUM(B178:M178)</f>
        <v>0</v>
      </c>
      <c r="Q178" s="1" t="n">
        <f aca="false">SUM(B178:D178)</f>
        <v>0</v>
      </c>
      <c r="R178" s="1" t="n">
        <f aca="false">SUM(E178:G178)</f>
        <v>0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  <c r="O180" s="1" t="n">
        <f aca="false">SUM(B180:M180)</f>
        <v>0</v>
      </c>
      <c r="Q180" s="1" t="n">
        <f aca="false">SUM(B180:D180)</f>
        <v>0</v>
      </c>
      <c r="R180" s="1" t="n">
        <f aca="false">SUM(E180:G180)</f>
        <v>0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0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54</v>
      </c>
      <c r="B182" s="23" t="n">
        <f aca="false">SUM(B153:B180)</f>
        <v>0</v>
      </c>
      <c r="C182" s="23" t="n">
        <f aca="false">SUM(C153:C180)</f>
        <v>0</v>
      </c>
      <c r="D182" s="23" t="n">
        <f aca="false">SUM(D153:D180)</f>
        <v>0</v>
      </c>
      <c r="E182" s="23" t="n">
        <f aca="false">SUM(E153:E180)</f>
        <v>0</v>
      </c>
      <c r="F182" s="23" t="n">
        <f aca="false">SUM(F153:F180)</f>
        <v>0</v>
      </c>
      <c r="G182" s="23" t="n">
        <f aca="false">SUM(G153:G180)</f>
        <v>0</v>
      </c>
      <c r="H182" s="23" t="n">
        <f aca="false">SUM(H153:H180)</f>
        <v>0</v>
      </c>
      <c r="I182" s="23" t="n">
        <f aca="false">SUM(I153:I180)</f>
        <v>0</v>
      </c>
      <c r="J182" s="23" t="n">
        <f aca="false">SUM(J153:J180)</f>
        <v>0</v>
      </c>
      <c r="K182" s="23" t="n">
        <f aca="false">SUM(K153:K180)</f>
        <v>0</v>
      </c>
      <c r="L182" s="23" t="n">
        <f aca="false">SUM(L153:L180)</f>
        <v>0</v>
      </c>
      <c r="M182" s="23" t="n">
        <f aca="false">SUM(M153:M180)</f>
        <v>0</v>
      </c>
      <c r="O182" s="23" t="n">
        <f aca="false">SUM(O153:O180)</f>
        <v>0</v>
      </c>
      <c r="Q182" s="23" t="n">
        <f aca="false">SUM(B182:D182)</f>
        <v>0</v>
      </c>
      <c r="R182" s="23" t="n">
        <f aca="false">SUM(E182:G182)</f>
        <v>0</v>
      </c>
      <c r="S182" s="23" t="n">
        <f aca="false">SUM(H182:J182)</f>
        <v>0</v>
      </c>
      <c r="T182" s="23" t="n">
        <f aca="false">SUM(K182:M182)</f>
        <v>0</v>
      </c>
      <c r="V182" s="23" t="n">
        <f aca="false">SUM(Q182:U182)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-11904.7619047619</v>
      </c>
      <c r="I184" s="24" t="n">
        <f aca="false">+I114-I44</f>
        <v>-11904.7619047619</v>
      </c>
      <c r="J184" s="24" t="n">
        <f aca="false">+J114-J44</f>
        <v>-11904.7619047619</v>
      </c>
      <c r="K184" s="24" t="n">
        <f aca="false">+K114-K44</f>
        <v>-11904.7619047619</v>
      </c>
      <c r="L184" s="24" t="n">
        <f aca="false">+L114-L44</f>
        <v>-11904.7619047619</v>
      </c>
      <c r="M184" s="24" t="n">
        <f aca="false">+M114-M44</f>
        <v>-11904.7619047619</v>
      </c>
      <c r="O184" s="24" t="n">
        <f aca="false">SUM(B184:M184)</f>
        <v>-83333.3333333333</v>
      </c>
      <c r="Q184" s="24" t="n">
        <f aca="false">SUM(B184:D184)</f>
        <v>0</v>
      </c>
      <c r="R184" s="24" t="n">
        <f aca="false">SUM(E184:G184)</f>
        <v>-11904.7619047619</v>
      </c>
      <c r="S184" s="24" t="n">
        <f aca="false">SUM(H184:J184)</f>
        <v>-35714.2857142857</v>
      </c>
      <c r="T184" s="24" t="n">
        <f aca="false">SUM(K184:M184)</f>
        <v>-35714.2857142857</v>
      </c>
      <c r="V184" s="24" t="n">
        <f aca="false">SUM(Q184:U184)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0</v>
      </c>
      <c r="H186" s="24" t="n">
        <f aca="false">+H116-H46</f>
        <v>0</v>
      </c>
      <c r="I186" s="24" t="n">
        <f aca="false">+I116-I46</f>
        <v>-1</v>
      </c>
      <c r="J186" s="24" t="n">
        <f aca="false">+J116-J46</f>
        <v>0</v>
      </c>
      <c r="K186" s="24" t="n">
        <f aca="false">+K116-K46</f>
        <v>0</v>
      </c>
      <c r="L186" s="24" t="n">
        <f aca="false">+L116-L46</f>
        <v>0</v>
      </c>
      <c r="M186" s="24" t="n">
        <f aca="false">+M116-M46</f>
        <v>1</v>
      </c>
      <c r="O186" s="24" t="n">
        <f aca="false">SUM(B186:M186)</f>
        <v>0</v>
      </c>
      <c r="Q186" s="24" t="n">
        <f aca="false">SUM(B186:D186)</f>
        <v>0</v>
      </c>
      <c r="R186" s="24" t="n">
        <f aca="false">SUM(E186:G186)</f>
        <v>0</v>
      </c>
      <c r="S186" s="24" t="n">
        <f aca="false">SUM(H186:J186)</f>
        <v>-1</v>
      </c>
      <c r="T186" s="24" t="n">
        <f aca="false">SUM(K186:M186)</f>
        <v>1</v>
      </c>
      <c r="V186" s="24" t="n">
        <f aca="false">SUM(Q186:U186)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-11904.7619047619</v>
      </c>
      <c r="H188" s="19" t="n">
        <f aca="false">+H182+H184+H186</f>
        <v>-11904.7619047619</v>
      </c>
      <c r="I188" s="19" t="n">
        <f aca="false">+I182+I184+I186</f>
        <v>-11905.7619047619</v>
      </c>
      <c r="J188" s="19" t="n">
        <f aca="false">+J182+J184+J186</f>
        <v>-11904.7619047619</v>
      </c>
      <c r="K188" s="19" t="n">
        <f aca="false">+K182+K184+K186</f>
        <v>-11904.7619047619</v>
      </c>
      <c r="L188" s="19" t="n">
        <f aca="false">+L182+L184+L186</f>
        <v>-11904.7619047619</v>
      </c>
      <c r="M188" s="19" t="n">
        <f aca="false">+M182+M184+M186</f>
        <v>-11903.7619047619</v>
      </c>
      <c r="O188" s="19" t="n">
        <f aca="false">+O182+O184+O186</f>
        <v>-83333.3333333333</v>
      </c>
      <c r="Q188" s="19" t="n">
        <f aca="false">+Q182+Q184+Q186</f>
        <v>0</v>
      </c>
      <c r="R188" s="19" t="n">
        <f aca="false">+R182+R184+R186</f>
        <v>-11904.7619047619</v>
      </c>
      <c r="S188" s="19" t="n">
        <f aca="false">+S182+S184+S186</f>
        <v>-35715.2857142857</v>
      </c>
      <c r="T188" s="19" t="n">
        <f aca="false">+T182+T184+T186</f>
        <v>-35713.2857142857</v>
      </c>
      <c r="V188" s="19" t="n">
        <f aca="false">+V182+V184+V186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  <c r="O191" s="1" t="n">
        <f aca="false">SUM(B191:M191)</f>
        <v>0</v>
      </c>
      <c r="Q191" s="1" t="n">
        <f aca="false">SUM(B191:D191)</f>
        <v>0</v>
      </c>
      <c r="R191" s="1" t="n">
        <f aca="false">SUM(E191:G191)</f>
        <v>0</v>
      </c>
      <c r="S191" s="1" t="n">
        <f aca="false">SUM(H191:J191)</f>
        <v>0</v>
      </c>
      <c r="T191" s="1" t="n">
        <f aca="false">SUM(K191:M191)</f>
        <v>0</v>
      </c>
      <c r="V191" s="1" t="n">
        <f aca="false">SUM(Q191:U191)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-47671</v>
      </c>
      <c r="H192" s="1" t="n">
        <f aca="false">+H122-H52</f>
        <v>-47671</v>
      </c>
      <c r="I192" s="1" t="n">
        <f aca="false">+I122-I52</f>
        <v>-47671</v>
      </c>
      <c r="J192" s="1" t="n">
        <f aca="false">+J122-J52</f>
        <v>-47671</v>
      </c>
      <c r="K192" s="1" t="n">
        <f aca="false">+K122-K52</f>
        <v>-47671</v>
      </c>
      <c r="L192" s="1" t="n">
        <f aca="false">+L122-L52</f>
        <v>-47671</v>
      </c>
      <c r="M192" s="1" t="n">
        <f aca="false">+M122-M52</f>
        <v>-47674</v>
      </c>
      <c r="O192" s="1" t="n">
        <f aca="false">SUM(B192:M192)</f>
        <v>-333700</v>
      </c>
      <c r="Q192" s="1" t="n">
        <f aca="false">SUM(B192:D192)</f>
        <v>0</v>
      </c>
      <c r="R192" s="1" t="n">
        <f aca="false">SUM(E192:G192)</f>
        <v>-47671</v>
      </c>
      <c r="S192" s="1" t="n">
        <f aca="false">SUM(H192:J192)</f>
        <v>-143013</v>
      </c>
      <c r="T192" s="1" t="n">
        <f aca="false">SUM(K192:M192)</f>
        <v>-143016</v>
      </c>
      <c r="V192" s="1" t="n">
        <f aca="false">SUM(Q192:U192)</f>
        <v>-333700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0</v>
      </c>
      <c r="Q193" s="1" t="n">
        <f aca="false">SUM(B193:D193)</f>
        <v>0</v>
      </c>
      <c r="R193" s="1" t="n">
        <f aca="false">SUM(E193:G193)</f>
        <v>0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0</v>
      </c>
      <c r="Q194" s="1" t="n">
        <f aca="false">SUM(B194:D194)</f>
        <v>0</v>
      </c>
      <c r="R194" s="1" t="n">
        <f aca="false">SUM(E194:G194)</f>
        <v>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0</v>
      </c>
      <c r="Q195" s="1" t="n">
        <f aca="false">SUM(B195:D195)</f>
        <v>0</v>
      </c>
      <c r="R195" s="1" t="n">
        <f aca="false">SUM(E195:G195)</f>
        <v>0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-47671</v>
      </c>
      <c r="H198" s="27" t="n">
        <f aca="false">SUM(H190:H197)</f>
        <v>-47671</v>
      </c>
      <c r="I198" s="27" t="n">
        <f aca="false">SUM(I190:I197)</f>
        <v>-47671</v>
      </c>
      <c r="J198" s="27" t="n">
        <f aca="false">SUM(J190:J197)</f>
        <v>-47671</v>
      </c>
      <c r="K198" s="27" t="n">
        <f aca="false">SUM(K190:K197)</f>
        <v>-47671</v>
      </c>
      <c r="L198" s="27" t="n">
        <f aca="false">SUM(L190:L197)</f>
        <v>-47671</v>
      </c>
      <c r="M198" s="27" t="n">
        <f aca="false">SUM(M190:M197)</f>
        <v>-47674</v>
      </c>
      <c r="O198" s="27" t="n">
        <f aca="false">SUM(O190:O197)</f>
        <v>-333700</v>
      </c>
      <c r="Q198" s="27" t="n">
        <f aca="false">SUM(B198:D198)</f>
        <v>0</v>
      </c>
      <c r="R198" s="27" t="n">
        <f aca="false">SUM(E198:G198)</f>
        <v>-47671</v>
      </c>
      <c r="S198" s="27" t="n">
        <f aca="false">SUM(H198:J198)</f>
        <v>-143013</v>
      </c>
      <c r="T198" s="27" t="n">
        <f aca="false">SUM(K198:M198)</f>
        <v>-143016</v>
      </c>
      <c r="V198" s="27" t="n">
        <f aca="false">SUM(Q198:U198)</f>
        <v>-333700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-205045</v>
      </c>
      <c r="H202" s="1" t="n">
        <f aca="false">+H132-H62</f>
        <v>-219924</v>
      </c>
      <c r="I202" s="1" t="n">
        <f aca="false">+I132-I62</f>
        <v>-153801</v>
      </c>
      <c r="J202" s="1" t="n">
        <f aca="false">+J132-J62</f>
        <v>-33465</v>
      </c>
      <c r="K202" s="1" t="n">
        <f aca="false">+K132-K62</f>
        <v>-36060</v>
      </c>
      <c r="L202" s="1" t="n">
        <f aca="false">+L132-L62</f>
        <v>-123317</v>
      </c>
      <c r="M202" s="1" t="n">
        <f aca="false">+M132-M62</f>
        <v>-125694</v>
      </c>
      <c r="O202" s="1" t="n">
        <f aca="false">SUM(B202:M202)</f>
        <v>-897306</v>
      </c>
      <c r="Q202" s="1" t="n">
        <f aca="false">SUM(B202:D202)</f>
        <v>0</v>
      </c>
      <c r="R202" s="1" t="n">
        <f aca="false">SUM(E202:G202)</f>
        <v>-205045</v>
      </c>
      <c r="S202" s="1" t="n">
        <f aca="false">SUM(H202:J202)</f>
        <v>-407190</v>
      </c>
      <c r="T202" s="1" t="n">
        <f aca="false">SUM(K202:M202)</f>
        <v>-285071</v>
      </c>
      <c r="V202" s="1" t="n">
        <f aca="false">SUM(Q202:U202)</f>
        <v>-897306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-66838.6666666666</v>
      </c>
      <c r="I203" s="1" t="n">
        <f aca="false">+I133-I63</f>
        <v>-66838.6666666666</v>
      </c>
      <c r="J203" s="1" t="n">
        <f aca="false">+J133-J63</f>
        <v>-66838.6666666666</v>
      </c>
      <c r="K203" s="1" t="n">
        <f aca="false">+K133-K63</f>
        <v>-66838.6666666666</v>
      </c>
      <c r="L203" s="1" t="n">
        <f aca="false">+L133-L63</f>
        <v>-66838.6666666666</v>
      </c>
      <c r="M203" s="1" t="n">
        <f aca="false">+M133-M63</f>
        <v>-66838.6666666666</v>
      </c>
      <c r="O203" s="1" t="n">
        <f aca="false">SUM(B203:M203)</f>
        <v>-401032</v>
      </c>
      <c r="Q203" s="1" t="n">
        <f aca="false">SUM(B203:D203)</f>
        <v>0</v>
      </c>
      <c r="R203" s="1" t="n">
        <f aca="false">SUM(E203:G203)</f>
        <v>0</v>
      </c>
      <c r="S203" s="1" t="n">
        <f aca="false">SUM(H203:J203)</f>
        <v>-200516</v>
      </c>
      <c r="T203" s="1" t="n">
        <f aca="false">SUM(K203:M203)</f>
        <v>-200516</v>
      </c>
      <c r="V203" s="1" t="n">
        <f aca="false">SUM(Q203:U203)</f>
        <v>-401032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-205045</v>
      </c>
      <c r="H205" s="27" t="n">
        <f aca="false">SUM(H200:H204)</f>
        <v>-286762.666666667</v>
      </c>
      <c r="I205" s="27" t="n">
        <f aca="false">SUM(I200:I204)</f>
        <v>-220639.666666667</v>
      </c>
      <c r="J205" s="27" t="n">
        <f aca="false">SUM(J200:J204)</f>
        <v>-100303.666666667</v>
      </c>
      <c r="K205" s="27" t="n">
        <f aca="false">SUM(K200:K204)</f>
        <v>-102898.666666667</v>
      </c>
      <c r="L205" s="27" t="n">
        <f aca="false">SUM(L200:L204)</f>
        <v>-190155.666666667</v>
      </c>
      <c r="M205" s="27" t="n">
        <f aca="false">SUM(M200:M204)</f>
        <v>-192532.666666667</v>
      </c>
      <c r="O205" s="27" t="n">
        <f aca="false">SUM(O200:O204)</f>
        <v>-1298338</v>
      </c>
      <c r="Q205" s="27" t="n">
        <f aca="false">SUM(B205:D205)</f>
        <v>0</v>
      </c>
      <c r="R205" s="27" t="n">
        <f aca="false">SUM(E205:G205)</f>
        <v>-205045</v>
      </c>
      <c r="S205" s="27" t="n">
        <f aca="false">SUM(H205:J205)</f>
        <v>-607706</v>
      </c>
      <c r="T205" s="27" t="n">
        <f aca="false">SUM(K205:M205)</f>
        <v>-485587</v>
      </c>
      <c r="V205" s="27" t="n">
        <f aca="false">SUM(Q205:U205)</f>
        <v>-1298338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172157</v>
      </c>
      <c r="C207" s="28" t="n">
        <f aca="false">+C150+C188+C198+C205</f>
        <v>84709.84</v>
      </c>
      <c r="D207" s="28" t="n">
        <f aca="false">+D150+D188+D198+D205</f>
        <v>119689</v>
      </c>
      <c r="E207" s="28" t="n">
        <f aca="false">+E150+E188+E198+E205</f>
        <v>3065.16999999998</v>
      </c>
      <c r="F207" s="28" t="n">
        <f aca="false">+F150+F188+F198+F205</f>
        <v>-82338</v>
      </c>
      <c r="G207" s="28" t="n">
        <f aca="false">+G150+G188+G198+G205</f>
        <v>-561903.771904762</v>
      </c>
      <c r="H207" s="28" t="n">
        <f aca="false">+H150+H188+H198+H205</f>
        <v>-346338.428571429</v>
      </c>
      <c r="I207" s="28" t="n">
        <f aca="false">+I150+I188+I198+I205</f>
        <v>-280216.428571429</v>
      </c>
      <c r="J207" s="28" t="n">
        <f aca="false">+J150+J188+J198+J205</f>
        <v>-159879.428571429</v>
      </c>
      <c r="K207" s="28" t="n">
        <f aca="false">+K150+K188+K198+K205</f>
        <v>-162474.428571429</v>
      </c>
      <c r="L207" s="28" t="n">
        <f aca="false">+L150+L188+L198+L205</f>
        <v>-249731.428571429</v>
      </c>
      <c r="M207" s="28" t="n">
        <f aca="false">+M150+M188+M198+M205</f>
        <v>-252110.428571429</v>
      </c>
      <c r="O207" s="28" t="n">
        <f aca="false">+O150+O188+O198+O205</f>
        <v>-1715371.33333333</v>
      </c>
      <c r="Q207" s="28" t="n">
        <f aca="false">SUM(B207:D207)</f>
        <v>376555.84</v>
      </c>
      <c r="R207" s="28" t="n">
        <f aca="false">SUM(E207:G207)</f>
        <v>-641176.601904762</v>
      </c>
      <c r="S207" s="28" t="n">
        <f aca="false">SUM(H207:J207)</f>
        <v>-786434.285714286</v>
      </c>
      <c r="T207" s="28" t="n">
        <f aca="false">SUM(K207:M207)</f>
        <v>-664316.285714286</v>
      </c>
      <c r="V207" s="28" t="n">
        <f aca="false">SUM(Q207:U207)</f>
        <v>-1715371.33333333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132" activePane="bottomRight" state="frozen"/>
      <selection pane="topLeft" activeCell="A1" activeCellId="0" sqref="A1"/>
      <selection pane="topRight" activeCell="B1" activeCellId="0" sqref="B1"/>
      <selection pane="bottomLeft" activeCell="A132" activeCellId="0" sqref="A132"/>
      <selection pane="bottomRight" activeCell="B166" activeCellId="0" sqref="B16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13" min="2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+'WC MO'!A1:V1</f>
        <v>GENCO - Wilton Center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XML/filtered-attachments/xls/00_O_M_analysis___0003.xls'#$WC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45926.9453077154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89</v>
      </c>
      <c r="C7" s="15" t="s">
        <v>89</v>
      </c>
      <c r="D7" s="15" t="s">
        <v>90</v>
      </c>
      <c r="E7" s="15" t="s">
        <v>90</v>
      </c>
      <c r="F7" s="15" t="s">
        <v>90</v>
      </c>
      <c r="G7" s="15" t="s">
        <v>90</v>
      </c>
      <c r="H7" s="15" t="s">
        <v>90</v>
      </c>
      <c r="I7" s="15" t="s">
        <v>90</v>
      </c>
      <c r="J7" s="15" t="s">
        <v>90</v>
      </c>
      <c r="K7" s="15" t="s">
        <v>90</v>
      </c>
      <c r="L7" s="15" t="s">
        <v>90</v>
      </c>
      <c r="M7" s="15" t="s">
        <v>90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 t="n">
        <f aca="false">SUM('WC MO'!$B10:B10)</f>
        <v>0</v>
      </c>
      <c r="C10" s="19" t="n">
        <f aca="false">SUM('WC MO'!$B10:C10)</f>
        <v>97063.16</v>
      </c>
      <c r="D10" s="19" t="n">
        <f aca="false">SUM('WC MO'!$B10:D10)</f>
        <v>178652.16</v>
      </c>
      <c r="E10" s="19" t="n">
        <f aca="false">SUM('WC MO'!$B10:E10)</f>
        <v>330363.99</v>
      </c>
      <c r="F10" s="19" t="n">
        <f aca="false">SUM('WC MO'!$B10:F10)</f>
        <v>530363.99</v>
      </c>
      <c r="G10" s="19" t="n">
        <f aca="false">SUM('WC MO'!$B10:G10)</f>
        <v>858480</v>
      </c>
      <c r="H10" s="19" t="n">
        <f aca="false">SUM('WC MO'!$B10:H10)</f>
        <v>858480</v>
      </c>
      <c r="I10" s="19" t="n">
        <f aca="false">SUM('WC MO'!$B10:I10)</f>
        <v>858480</v>
      </c>
      <c r="J10" s="19" t="n">
        <f aca="false">SUM('WC MO'!$B10:J10)</f>
        <v>858480</v>
      </c>
      <c r="K10" s="19" t="n">
        <f aca="false">SUM('WC MO'!$B10:K10)</f>
        <v>858480</v>
      </c>
      <c r="L10" s="19" t="n">
        <f aca="false">SUM('WC MO'!$B10:L10)</f>
        <v>858480</v>
      </c>
      <c r="M10" s="19" t="n">
        <f aca="false">SUM('WC MO'!$B10:M10)</f>
        <v>858480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  <c r="BT13" s="1"/>
      <c r="BU13" s="1"/>
      <c r="BV13" s="1"/>
      <c r="BW13" s="1"/>
      <c r="BX13" s="1"/>
      <c r="BY13" s="1"/>
      <c r="BZ13" s="1"/>
      <c r="CA13" s="1"/>
      <c r="CB13" s="1"/>
    </row>
    <row r="14" customFormat="false" ht="12.75" hidden="false" customHeight="false" outlineLevel="0" collapsed="false">
      <c r="A14" s="21" t="s">
        <v>27</v>
      </c>
      <c r="B14" s="1" t="n">
        <f aca="false">SUM('WC MO'!$B14:B14)</f>
        <v>0</v>
      </c>
      <c r="C14" s="1" t="n">
        <f aca="false">SUM('WC MO'!$B14:C14)</f>
        <v>0</v>
      </c>
      <c r="D14" s="1" t="n">
        <f aca="false">SUM('WC MO'!$B14:D14)</f>
        <v>0</v>
      </c>
      <c r="E14" s="1" t="n">
        <f aca="false">SUM('WC MO'!$B14:E14)</f>
        <v>0</v>
      </c>
      <c r="F14" s="1" t="n">
        <f aca="false">SUM('WC MO'!$B14:F14)</f>
        <v>0</v>
      </c>
      <c r="G14" s="1" t="n">
        <f aca="false">SUM('WC MO'!$B14:G14)</f>
        <v>0</v>
      </c>
      <c r="H14" s="1" t="n">
        <f aca="false">SUM('WC MO'!$B14:H14)</f>
        <v>0</v>
      </c>
      <c r="I14" s="1" t="n">
        <f aca="false">SUM('WC MO'!$B14:I14)</f>
        <v>0</v>
      </c>
      <c r="J14" s="1" t="n">
        <f aca="false">SUM('WC MO'!$B14:J14)</f>
        <v>0</v>
      </c>
      <c r="K14" s="1" t="n">
        <f aca="false">SUM('WC MO'!$B14:K14)</f>
        <v>0</v>
      </c>
      <c r="L14" s="1" t="n">
        <f aca="false">SUM('WC MO'!$B14:L14)</f>
        <v>0</v>
      </c>
      <c r="M14" s="1" t="n">
        <f aca="false">SUM('WC MO'!$B14:M14)</f>
        <v>0</v>
      </c>
    </row>
    <row r="15" customFormat="false" ht="12.75" hidden="false" customHeight="false" outlineLevel="0" collapsed="false">
      <c r="A15" s="21" t="s">
        <v>28</v>
      </c>
      <c r="B15" s="1" t="n">
        <f aca="false">SUM('WC MO'!$B15:B15)</f>
        <v>0</v>
      </c>
      <c r="C15" s="1" t="n">
        <f aca="false">SUM('WC MO'!$B15:C15)</f>
        <v>0</v>
      </c>
      <c r="D15" s="1" t="n">
        <f aca="false">SUM('WC MO'!$B15:D15)</f>
        <v>0</v>
      </c>
      <c r="E15" s="1" t="n">
        <f aca="false">SUM('WC MO'!$B15:E15)</f>
        <v>0</v>
      </c>
      <c r="F15" s="1" t="n">
        <f aca="false">SUM('WC MO'!$B15:F15)</f>
        <v>0</v>
      </c>
      <c r="G15" s="1" t="n">
        <f aca="false">SUM('WC MO'!$B15:G15)</f>
        <v>0</v>
      </c>
      <c r="H15" s="1" t="n">
        <f aca="false">SUM('WC MO'!$B15:H15)</f>
        <v>0</v>
      </c>
      <c r="I15" s="1" t="n">
        <f aca="false">SUM('WC MO'!$B15:I15)</f>
        <v>0</v>
      </c>
      <c r="J15" s="1" t="n">
        <f aca="false">SUM('WC MO'!$B15:J15)</f>
        <v>0</v>
      </c>
      <c r="K15" s="1" t="n">
        <f aca="false">SUM('WC MO'!$B15:K15)</f>
        <v>0</v>
      </c>
      <c r="L15" s="1" t="n">
        <f aca="false">SUM('WC MO'!$B15:L15)</f>
        <v>0</v>
      </c>
      <c r="M15" s="1" t="n">
        <f aca="false">SUM('WC MO'!$B15:M15)</f>
        <v>0</v>
      </c>
    </row>
    <row r="16" customFormat="false" ht="12.75" hidden="false" customHeight="false" outlineLevel="0" collapsed="false">
      <c r="A16" s="21" t="s">
        <v>29</v>
      </c>
      <c r="B16" s="1" t="n">
        <f aca="false">SUM('WC MO'!$B16:B16)</f>
        <v>0</v>
      </c>
      <c r="C16" s="1" t="n">
        <f aca="false">SUM('WC MO'!$B16:C16)</f>
        <v>0</v>
      </c>
      <c r="D16" s="1" t="n">
        <f aca="false">SUM('WC MO'!$B16:D16)</f>
        <v>0</v>
      </c>
      <c r="E16" s="1" t="n">
        <f aca="false">SUM('WC MO'!$B16:E16)</f>
        <v>0</v>
      </c>
      <c r="F16" s="1" t="n">
        <f aca="false">SUM('WC MO'!$B16:F16)</f>
        <v>0</v>
      </c>
      <c r="G16" s="1" t="n">
        <f aca="false">SUM('WC MO'!$B16:G16)</f>
        <v>0</v>
      </c>
      <c r="H16" s="1" t="n">
        <f aca="false">SUM('WC MO'!$B16:H16)</f>
        <v>0</v>
      </c>
      <c r="I16" s="1" t="n">
        <f aca="false">SUM('WC MO'!$B16:I16)</f>
        <v>0</v>
      </c>
      <c r="J16" s="1" t="n">
        <f aca="false">SUM('WC MO'!$B16:J16)</f>
        <v>0</v>
      </c>
      <c r="K16" s="1" t="n">
        <f aca="false">SUM('WC MO'!$B16:K16)</f>
        <v>0</v>
      </c>
      <c r="L16" s="1" t="n">
        <f aca="false">SUM('WC MO'!$B16:L16)</f>
        <v>0</v>
      </c>
      <c r="M16" s="1" t="n">
        <f aca="false">SUM('WC MO'!$B16:M16)</f>
        <v>0</v>
      </c>
    </row>
    <row r="17" customFormat="false" ht="12.75" hidden="false" customHeight="false" outlineLevel="0" collapsed="false">
      <c r="A17" s="21" t="s">
        <v>30</v>
      </c>
      <c r="B17" s="1" t="n">
        <f aca="false">SUM('WC MO'!$B17:B17)</f>
        <v>0</v>
      </c>
      <c r="C17" s="1" t="n">
        <f aca="false">SUM('WC MO'!$B17:C17)</f>
        <v>0</v>
      </c>
      <c r="D17" s="1" t="n">
        <f aca="false">SUM('WC MO'!$B17:D17)</f>
        <v>0</v>
      </c>
      <c r="E17" s="1" t="n">
        <f aca="false">SUM('WC MO'!$B17:E17)</f>
        <v>0</v>
      </c>
      <c r="F17" s="1" t="n">
        <f aca="false">SUM('WC MO'!$B17:F17)</f>
        <v>0</v>
      </c>
      <c r="G17" s="1" t="n">
        <f aca="false">SUM('WC MO'!$B17:G17)</f>
        <v>0</v>
      </c>
      <c r="H17" s="1" t="n">
        <f aca="false">SUM('WC MO'!$B17:H17)</f>
        <v>0</v>
      </c>
      <c r="I17" s="1" t="n">
        <f aca="false">SUM('WC MO'!$B17:I17)</f>
        <v>0</v>
      </c>
      <c r="J17" s="1" t="n">
        <f aca="false">SUM('WC MO'!$B17:J17)</f>
        <v>0</v>
      </c>
      <c r="K17" s="1" t="n">
        <f aca="false">SUM('WC MO'!$B17:K17)</f>
        <v>0</v>
      </c>
      <c r="L17" s="1" t="n">
        <f aca="false">SUM('WC MO'!$B17:L17)</f>
        <v>0</v>
      </c>
      <c r="M17" s="1" t="n">
        <f aca="false">SUM('WC MO'!$B17:M17)</f>
        <v>0</v>
      </c>
    </row>
    <row r="18" customFormat="false" ht="12.75" hidden="false" customHeight="false" outlineLevel="0" collapsed="false">
      <c r="A18" s="21" t="s">
        <v>31</v>
      </c>
      <c r="B18" s="1" t="n">
        <f aca="false">SUM('WC MO'!$B18:B18)</f>
        <v>0</v>
      </c>
      <c r="C18" s="1" t="n">
        <f aca="false">SUM('WC MO'!$B18:C18)</f>
        <v>0</v>
      </c>
      <c r="D18" s="1" t="n">
        <f aca="false">SUM('WC MO'!$B18:D18)</f>
        <v>0</v>
      </c>
      <c r="E18" s="1" t="n">
        <f aca="false">SUM('WC MO'!$B18:E18)</f>
        <v>0</v>
      </c>
      <c r="F18" s="1" t="n">
        <f aca="false">SUM('WC MO'!$B18:F18)</f>
        <v>0</v>
      </c>
      <c r="G18" s="1" t="n">
        <f aca="false">SUM('WC MO'!$B18:G18)</f>
        <v>0</v>
      </c>
      <c r="H18" s="1" t="n">
        <f aca="false">SUM('WC MO'!$B18:H18)</f>
        <v>0</v>
      </c>
      <c r="I18" s="1" t="n">
        <f aca="false">SUM('WC MO'!$B18:I18)</f>
        <v>0</v>
      </c>
      <c r="J18" s="1" t="n">
        <f aca="false">SUM('WC MO'!$B18:J18)</f>
        <v>0</v>
      </c>
      <c r="K18" s="1" t="n">
        <f aca="false">SUM('WC MO'!$B18:K18)</f>
        <v>0</v>
      </c>
      <c r="L18" s="1" t="n">
        <f aca="false">SUM('WC MO'!$B18:L18)</f>
        <v>0</v>
      </c>
      <c r="M18" s="1" t="n">
        <f aca="false">SUM('WC MO'!$B18:M18)</f>
        <v>0</v>
      </c>
    </row>
    <row r="19" customFormat="false" ht="12.75" hidden="false" customHeight="false" outlineLevel="0" collapsed="false">
      <c r="A19" s="21" t="s">
        <v>32</v>
      </c>
      <c r="B19" s="1" t="n">
        <f aca="false">SUM('WC MO'!$B19:B19)</f>
        <v>0</v>
      </c>
      <c r="C19" s="1" t="n">
        <f aca="false">SUM('WC MO'!$B19:C19)</f>
        <v>0</v>
      </c>
      <c r="D19" s="1" t="n">
        <f aca="false">SUM('WC MO'!$B19:D19)</f>
        <v>0</v>
      </c>
      <c r="E19" s="1" t="n">
        <f aca="false">SUM('WC MO'!$B19:E19)</f>
        <v>0</v>
      </c>
      <c r="F19" s="1" t="n">
        <f aca="false">SUM('WC MO'!$B19:F19)</f>
        <v>0</v>
      </c>
      <c r="G19" s="1" t="n">
        <f aca="false">SUM('WC MO'!$B19:G19)</f>
        <v>0</v>
      </c>
      <c r="H19" s="1" t="n">
        <f aca="false">SUM('WC MO'!$B19:H19)</f>
        <v>0</v>
      </c>
      <c r="I19" s="1" t="n">
        <f aca="false">SUM('WC MO'!$B19:I19)</f>
        <v>0</v>
      </c>
      <c r="J19" s="1" t="n">
        <f aca="false">SUM('WC MO'!$B19:J19)</f>
        <v>0</v>
      </c>
      <c r="K19" s="1" t="n">
        <f aca="false">SUM('WC MO'!$B19:K19)</f>
        <v>0</v>
      </c>
      <c r="L19" s="1" t="n">
        <f aca="false">SUM('WC MO'!$B19:L19)</f>
        <v>0</v>
      </c>
      <c r="M19" s="1" t="n">
        <f aca="false">SUM('WC MO'!$B19:M19)</f>
        <v>0</v>
      </c>
    </row>
    <row r="20" customFormat="false" ht="12.75" hidden="false" customHeight="false" outlineLevel="0" collapsed="false">
      <c r="A20" s="21" t="s">
        <v>33</v>
      </c>
      <c r="B20" s="1" t="n">
        <f aca="false">SUM('WC MO'!$B20:B20)</f>
        <v>0</v>
      </c>
      <c r="C20" s="1" t="n">
        <f aca="false">SUM('WC MO'!$B20:C20)</f>
        <v>0</v>
      </c>
      <c r="D20" s="1" t="n">
        <f aca="false">SUM('WC MO'!$B20:D20)</f>
        <v>0</v>
      </c>
      <c r="E20" s="1" t="n">
        <f aca="false">SUM('WC MO'!$B20:E20)</f>
        <v>0</v>
      </c>
      <c r="F20" s="1" t="n">
        <f aca="false">SUM('WC MO'!$B20:F20)</f>
        <v>0</v>
      </c>
      <c r="G20" s="1" t="n">
        <f aca="false">SUM('WC MO'!$B20:G20)</f>
        <v>1973</v>
      </c>
      <c r="H20" s="1" t="n">
        <f aca="false">SUM('WC MO'!$B20:H20)</f>
        <v>3947</v>
      </c>
      <c r="I20" s="1" t="n">
        <f aca="false">SUM('WC MO'!$B20:I20)</f>
        <v>5921</v>
      </c>
      <c r="J20" s="1" t="n">
        <f aca="false">SUM('WC MO'!$B20:J20)</f>
        <v>7894</v>
      </c>
      <c r="K20" s="1" t="n">
        <f aca="false">SUM('WC MO'!$B20:K20)</f>
        <v>15788</v>
      </c>
      <c r="L20" s="1" t="n">
        <f aca="false">SUM('WC MO'!$B20:L20)</f>
        <v>17762</v>
      </c>
      <c r="M20" s="1" t="n">
        <f aca="false">SUM('WC MO'!$B20:M20)</f>
        <v>19735</v>
      </c>
    </row>
    <row r="21" customFormat="false" ht="12.75" hidden="false" customHeight="false" outlineLevel="0" collapsed="false">
      <c r="A21" s="21" t="s">
        <v>34</v>
      </c>
      <c r="B21" s="1" t="n">
        <f aca="false">SUM('WC MO'!$B21:B21)</f>
        <v>0</v>
      </c>
      <c r="C21" s="1" t="n">
        <f aca="false">SUM('WC MO'!$B21:C21)</f>
        <v>0</v>
      </c>
      <c r="D21" s="1" t="n">
        <f aca="false">SUM('WC MO'!$B21:D21)</f>
        <v>0</v>
      </c>
      <c r="E21" s="1" t="n">
        <f aca="false">SUM('WC MO'!$B21:E21)</f>
        <v>0</v>
      </c>
      <c r="F21" s="1" t="n">
        <f aca="false">SUM('WC MO'!$B21:F21)</f>
        <v>0</v>
      </c>
      <c r="G21" s="1" t="n">
        <f aca="false">SUM('WC MO'!$B21:G21)</f>
        <v>0</v>
      </c>
      <c r="H21" s="1" t="n">
        <f aca="false">SUM('WC MO'!$B21:H21)</f>
        <v>0</v>
      </c>
      <c r="I21" s="1" t="n">
        <f aca="false">SUM('WC MO'!$B21:I21)</f>
        <v>0</v>
      </c>
      <c r="J21" s="1" t="n">
        <f aca="false">SUM('WC MO'!$B21:J21)</f>
        <v>0</v>
      </c>
      <c r="K21" s="1" t="n">
        <f aca="false">SUM('WC MO'!$B21:K21)</f>
        <v>0</v>
      </c>
      <c r="L21" s="1" t="n">
        <f aca="false">SUM('WC MO'!$B21:L21)</f>
        <v>0</v>
      </c>
      <c r="M21" s="1" t="n">
        <f aca="false">SUM('WC MO'!$B21:M21)</f>
        <v>0</v>
      </c>
    </row>
    <row r="22" customFormat="false" ht="12.75" hidden="false" customHeight="false" outlineLevel="0" collapsed="false">
      <c r="A22" s="21" t="s">
        <v>35</v>
      </c>
      <c r="B22" s="1" t="n">
        <f aca="false">SUM('WC MO'!$B22:B22)</f>
        <v>0</v>
      </c>
      <c r="C22" s="1" t="n">
        <f aca="false">SUM('WC MO'!$B22:C22)</f>
        <v>0</v>
      </c>
      <c r="D22" s="1" t="n">
        <f aca="false">SUM('WC MO'!$B22:D22)</f>
        <v>0</v>
      </c>
      <c r="E22" s="1" t="n">
        <f aca="false">SUM('WC MO'!$B22:E22)</f>
        <v>0</v>
      </c>
      <c r="F22" s="1" t="n">
        <f aca="false">SUM('WC MO'!$B22:F22)</f>
        <v>0</v>
      </c>
      <c r="G22" s="1" t="n">
        <f aca="false">SUM('WC MO'!$B22:G22)</f>
        <v>0</v>
      </c>
      <c r="H22" s="1" t="n">
        <f aca="false">SUM('WC MO'!$B22:H22)</f>
        <v>0</v>
      </c>
      <c r="I22" s="1" t="n">
        <f aca="false">SUM('WC MO'!$B22:I22)</f>
        <v>0</v>
      </c>
      <c r="J22" s="1" t="n">
        <f aca="false">SUM('WC MO'!$B22:J22)</f>
        <v>0</v>
      </c>
      <c r="K22" s="1" t="n">
        <f aca="false">SUM('WC MO'!$B22:K22)</f>
        <v>0</v>
      </c>
      <c r="L22" s="1" t="n">
        <f aca="false">SUM('WC MO'!$B22:L22)</f>
        <v>0</v>
      </c>
      <c r="M22" s="1" t="n">
        <f aca="false">SUM('WC MO'!$B22:M22)</f>
        <v>0</v>
      </c>
    </row>
    <row r="23" customFormat="false" ht="12.75" hidden="false" customHeight="false" outlineLevel="0" collapsed="false">
      <c r="A23" s="21" t="s">
        <v>36</v>
      </c>
      <c r="B23" s="1" t="n">
        <f aca="false">SUM('WC MO'!$B23:B23)</f>
        <v>0</v>
      </c>
      <c r="C23" s="1" t="n">
        <f aca="false">SUM('WC MO'!$B23:C23)</f>
        <v>0</v>
      </c>
      <c r="D23" s="1" t="n">
        <f aca="false">SUM('WC MO'!$B23:D23)</f>
        <v>0</v>
      </c>
      <c r="E23" s="1" t="n">
        <f aca="false">SUM('WC MO'!$B23:E23)</f>
        <v>0</v>
      </c>
      <c r="F23" s="1" t="n">
        <f aca="false">SUM('WC MO'!$B23:F23)</f>
        <v>0</v>
      </c>
      <c r="G23" s="1" t="n">
        <f aca="false">SUM('WC MO'!$B23:G23)</f>
        <v>0</v>
      </c>
      <c r="H23" s="1" t="n">
        <f aca="false">SUM('WC MO'!$B23:H23)</f>
        <v>0</v>
      </c>
      <c r="I23" s="1" t="n">
        <f aca="false">SUM('WC MO'!$B23:I23)</f>
        <v>0</v>
      </c>
      <c r="J23" s="1" t="n">
        <f aca="false">SUM('WC MO'!$B23:J23)</f>
        <v>0</v>
      </c>
      <c r="K23" s="1" t="n">
        <f aca="false">SUM('WC MO'!$B23:K23)</f>
        <v>0</v>
      </c>
      <c r="L23" s="1" t="n">
        <f aca="false">SUM('WC MO'!$B23:L23)</f>
        <v>0</v>
      </c>
      <c r="M23" s="1" t="n">
        <f aca="false">SUM('WC MO'!$B23:M23)</f>
        <v>0</v>
      </c>
    </row>
    <row r="24" customFormat="false" ht="12.75" hidden="false" customHeight="false" outlineLevel="0" collapsed="false">
      <c r="A24" s="21" t="s">
        <v>37</v>
      </c>
      <c r="B24" s="1" t="n">
        <f aca="false">SUM('WC MO'!$B24:B24)</f>
        <v>0</v>
      </c>
      <c r="C24" s="1" t="n">
        <f aca="false">SUM('WC MO'!$B24:C24)</f>
        <v>0</v>
      </c>
      <c r="D24" s="1" t="n">
        <f aca="false">SUM('WC MO'!$B24:D24)</f>
        <v>0</v>
      </c>
      <c r="E24" s="1" t="n">
        <f aca="false">SUM('WC MO'!$B24:E24)</f>
        <v>0</v>
      </c>
      <c r="F24" s="1" t="n">
        <f aca="false">SUM('WC MO'!$B24:F24)</f>
        <v>0</v>
      </c>
      <c r="G24" s="1" t="n">
        <f aca="false">SUM('WC MO'!$B24:G24)</f>
        <v>0</v>
      </c>
      <c r="H24" s="1" t="n">
        <f aca="false">SUM('WC MO'!$B24:H24)</f>
        <v>0</v>
      </c>
      <c r="I24" s="1" t="n">
        <f aca="false">SUM('WC MO'!$B24:I24)</f>
        <v>0</v>
      </c>
      <c r="J24" s="1" t="n">
        <f aca="false">SUM('WC MO'!$B24:J24)</f>
        <v>0</v>
      </c>
      <c r="K24" s="1" t="n">
        <f aca="false">SUM('WC MO'!$B24:K24)</f>
        <v>0</v>
      </c>
      <c r="L24" s="1" t="n">
        <f aca="false">SUM('WC MO'!$B24:L24)</f>
        <v>0</v>
      </c>
      <c r="M24" s="1" t="n">
        <f aca="false">SUM('WC MO'!$B24:M24)</f>
        <v>0</v>
      </c>
    </row>
    <row r="25" customFormat="false" ht="12.75" hidden="false" customHeight="false" outlineLevel="0" collapsed="false">
      <c r="A25" s="21" t="s">
        <v>38</v>
      </c>
      <c r="B25" s="1" t="n">
        <f aca="false">SUM('WC MO'!$B25:B25)</f>
        <v>0</v>
      </c>
      <c r="C25" s="1" t="n">
        <f aca="false">SUM('WC MO'!$B25:C25)</f>
        <v>0</v>
      </c>
      <c r="D25" s="1" t="n">
        <f aca="false">SUM('WC MO'!$B25:D25)</f>
        <v>0</v>
      </c>
      <c r="E25" s="1" t="n">
        <f aca="false">SUM('WC MO'!$B25:E25)</f>
        <v>0</v>
      </c>
      <c r="F25" s="1" t="n">
        <f aca="false">SUM('WC MO'!$B25:F25)</f>
        <v>0</v>
      </c>
      <c r="G25" s="1" t="n">
        <f aca="false">SUM('WC MO'!$B25:G25)</f>
        <v>0</v>
      </c>
      <c r="H25" s="1" t="n">
        <f aca="false">SUM('WC MO'!$B25:H25)</f>
        <v>0</v>
      </c>
      <c r="I25" s="1" t="n">
        <f aca="false">SUM('WC MO'!$B25:I25)</f>
        <v>0</v>
      </c>
      <c r="J25" s="1" t="n">
        <f aca="false">SUM('WC MO'!$B25:J25)</f>
        <v>0</v>
      </c>
      <c r="K25" s="1" t="n">
        <f aca="false">SUM('WC MO'!$B25:K25)</f>
        <v>0</v>
      </c>
      <c r="L25" s="1" t="n">
        <f aca="false">SUM('WC MO'!$B25:L25)</f>
        <v>0</v>
      </c>
      <c r="M25" s="1" t="n">
        <f aca="false">SUM('WC MO'!$B25:M25)</f>
        <v>0</v>
      </c>
    </row>
    <row r="26" customFormat="false" ht="12.75" hidden="false" customHeight="false" outlineLevel="0" collapsed="false">
      <c r="A26" s="21" t="s">
        <v>39</v>
      </c>
      <c r="B26" s="1" t="n">
        <f aca="false">SUM('WC MO'!$B26:B26)</f>
        <v>0</v>
      </c>
      <c r="C26" s="1" t="n">
        <f aca="false">SUM('WC MO'!$B26:C26)</f>
        <v>0</v>
      </c>
      <c r="D26" s="1" t="n">
        <f aca="false">SUM('WC MO'!$B26:D26)</f>
        <v>0</v>
      </c>
      <c r="E26" s="1" t="n">
        <f aca="false">SUM('WC MO'!$B26:E26)</f>
        <v>0</v>
      </c>
      <c r="F26" s="1" t="n">
        <f aca="false">SUM('WC MO'!$B26:F26)</f>
        <v>0</v>
      </c>
      <c r="G26" s="1" t="n">
        <f aca="false">SUM('WC MO'!$B26:G26)</f>
        <v>0</v>
      </c>
      <c r="H26" s="1" t="n">
        <f aca="false">SUM('WC MO'!$B26:H26)</f>
        <v>0</v>
      </c>
      <c r="I26" s="1" t="n">
        <f aca="false">SUM('WC MO'!$B26:I26)</f>
        <v>0</v>
      </c>
      <c r="J26" s="1" t="n">
        <f aca="false">SUM('WC MO'!$B26:J26)</f>
        <v>0</v>
      </c>
      <c r="K26" s="1" t="n">
        <f aca="false">SUM('WC MO'!$B26:K26)</f>
        <v>0</v>
      </c>
      <c r="L26" s="1" t="n">
        <f aca="false">SUM('WC MO'!$B26:L26)</f>
        <v>0</v>
      </c>
      <c r="M26" s="1" t="n">
        <f aca="false">SUM('WC MO'!$B26:M26)</f>
        <v>0</v>
      </c>
    </row>
    <row r="27" customFormat="false" ht="12.75" hidden="false" customHeight="false" outlineLevel="0" collapsed="false">
      <c r="A27" s="21" t="s">
        <v>40</v>
      </c>
      <c r="B27" s="1" t="n">
        <f aca="false">SUM('WC MO'!$B27:B27)</f>
        <v>0</v>
      </c>
      <c r="C27" s="1" t="n">
        <f aca="false">SUM('WC MO'!$B27:C27)</f>
        <v>0</v>
      </c>
      <c r="D27" s="1" t="n">
        <f aca="false">SUM('WC MO'!$B27:D27)</f>
        <v>0</v>
      </c>
      <c r="E27" s="1" t="n">
        <f aca="false">SUM('WC MO'!$B27:E27)</f>
        <v>0</v>
      </c>
      <c r="F27" s="1" t="n">
        <f aca="false">SUM('WC MO'!$B27:F27)</f>
        <v>0</v>
      </c>
      <c r="G27" s="1" t="n">
        <f aca="false">SUM('WC MO'!$B27:G27)</f>
        <v>225</v>
      </c>
      <c r="H27" s="1" t="n">
        <f aca="false">SUM('WC MO'!$B27:H27)</f>
        <v>449</v>
      </c>
      <c r="I27" s="1" t="n">
        <f aca="false">SUM('WC MO'!$B27:I27)</f>
        <v>674</v>
      </c>
      <c r="J27" s="1" t="n">
        <f aca="false">SUM('WC MO'!$B27:J27)</f>
        <v>899</v>
      </c>
      <c r="K27" s="1" t="n">
        <f aca="false">SUM('WC MO'!$B27:K27)</f>
        <v>1797</v>
      </c>
      <c r="L27" s="1" t="n">
        <f aca="false">SUM('WC MO'!$B27:L27)</f>
        <v>2021</v>
      </c>
      <c r="M27" s="1" t="n">
        <f aca="false">SUM('WC MO'!$B27:M27)</f>
        <v>2246</v>
      </c>
    </row>
    <row r="28" customFormat="false" ht="12.75" hidden="false" customHeight="false" outlineLevel="0" collapsed="false">
      <c r="A28" s="21" t="s">
        <v>41</v>
      </c>
      <c r="B28" s="1" t="n">
        <f aca="false">SUM('WC MO'!$B28:B28)</f>
        <v>0</v>
      </c>
      <c r="C28" s="1" t="n">
        <f aca="false">SUM('WC MO'!$B28:C28)</f>
        <v>0</v>
      </c>
      <c r="D28" s="1" t="n">
        <f aca="false">SUM('WC MO'!$B28:D28)</f>
        <v>0</v>
      </c>
      <c r="E28" s="1" t="n">
        <f aca="false">SUM('WC MO'!$B28:E28)</f>
        <v>0</v>
      </c>
      <c r="F28" s="1" t="n">
        <f aca="false">SUM('WC MO'!$B28:F28)</f>
        <v>0</v>
      </c>
      <c r="G28" s="1" t="n">
        <f aca="false">SUM('WC MO'!$B28:G28)</f>
        <v>1193</v>
      </c>
      <c r="H28" s="1" t="n">
        <f aca="false">SUM('WC MO'!$B28:H28)</f>
        <v>2386</v>
      </c>
      <c r="I28" s="1" t="n">
        <f aca="false">SUM('WC MO'!$B28:I28)</f>
        <v>3579</v>
      </c>
      <c r="J28" s="1" t="n">
        <f aca="false">SUM('WC MO'!$B28:J28)</f>
        <v>4771</v>
      </c>
      <c r="K28" s="1" t="n">
        <f aca="false">SUM('WC MO'!$B28:K28)</f>
        <v>9543</v>
      </c>
      <c r="L28" s="1" t="n">
        <f aca="false">SUM('WC MO'!$B28:L28)</f>
        <v>10736</v>
      </c>
      <c r="M28" s="1" t="n">
        <f aca="false">SUM('WC MO'!$B28:M28)</f>
        <v>11929</v>
      </c>
    </row>
    <row r="29" customFormat="false" ht="12.75" hidden="false" customHeight="false" outlineLevel="0" collapsed="false">
      <c r="A29" s="21" t="s">
        <v>42</v>
      </c>
      <c r="B29" s="1" t="n">
        <f aca="false">SUM('WC MO'!$B29:B29)</f>
        <v>0</v>
      </c>
      <c r="C29" s="1" t="n">
        <f aca="false">SUM('WC MO'!$B29:C29)</f>
        <v>0</v>
      </c>
      <c r="D29" s="1" t="n">
        <f aca="false">SUM('WC MO'!$B29:D29)</f>
        <v>0</v>
      </c>
      <c r="E29" s="1" t="n">
        <f aca="false">SUM('WC MO'!$B29:E29)</f>
        <v>0</v>
      </c>
      <c r="F29" s="1" t="n">
        <f aca="false">SUM('WC MO'!$B29:F29)</f>
        <v>0</v>
      </c>
      <c r="G29" s="1" t="n">
        <f aca="false">SUM('WC MO'!$B29:G29)</f>
        <v>0</v>
      </c>
      <c r="H29" s="1" t="n">
        <f aca="false">SUM('WC MO'!$B29:H29)</f>
        <v>0</v>
      </c>
      <c r="I29" s="1" t="n">
        <f aca="false">SUM('WC MO'!$B29:I29)</f>
        <v>0</v>
      </c>
      <c r="J29" s="1" t="n">
        <f aca="false">SUM('WC MO'!$B29:J29)</f>
        <v>0</v>
      </c>
      <c r="K29" s="1" t="n">
        <f aca="false">SUM('WC MO'!$B29:K29)</f>
        <v>0</v>
      </c>
      <c r="L29" s="1" t="n">
        <f aca="false">SUM('WC MO'!$B29:L29)</f>
        <v>0</v>
      </c>
      <c r="M29" s="1" t="n">
        <f aca="false">SUM('WC MO'!$B29:M29)</f>
        <v>0</v>
      </c>
    </row>
    <row r="30" customFormat="false" ht="12.75" hidden="false" customHeight="false" outlineLevel="0" collapsed="false">
      <c r="A30" s="21" t="s">
        <v>43</v>
      </c>
      <c r="B30" s="1" t="n">
        <f aca="false">SUM('WC MO'!$B30:B30)</f>
        <v>0</v>
      </c>
      <c r="C30" s="1" t="n">
        <f aca="false">SUM('WC MO'!$B30:C30)</f>
        <v>0</v>
      </c>
      <c r="D30" s="1" t="n">
        <f aca="false">SUM('WC MO'!$B30:D30)</f>
        <v>0</v>
      </c>
      <c r="E30" s="1" t="n">
        <f aca="false">SUM('WC MO'!$B30:E30)</f>
        <v>0</v>
      </c>
      <c r="F30" s="1" t="n">
        <f aca="false">SUM('WC MO'!$B30:F30)</f>
        <v>0</v>
      </c>
      <c r="G30" s="1" t="n">
        <f aca="false">SUM('WC MO'!$B30:G30)</f>
        <v>466</v>
      </c>
      <c r="H30" s="1" t="n">
        <f aca="false">SUM('WC MO'!$B30:H30)</f>
        <v>933</v>
      </c>
      <c r="I30" s="1" t="n">
        <f aca="false">SUM('WC MO'!$B30:I30)</f>
        <v>1399</v>
      </c>
      <c r="J30" s="1" t="n">
        <f aca="false">SUM('WC MO'!$B30:J30)</f>
        <v>1866</v>
      </c>
      <c r="K30" s="1" t="n">
        <f aca="false">SUM('WC MO'!$B30:K30)</f>
        <v>3733</v>
      </c>
      <c r="L30" s="1" t="n">
        <f aca="false">SUM('WC MO'!$B30:L30)</f>
        <v>4200</v>
      </c>
      <c r="M30" s="1" t="n">
        <f aca="false">SUM('WC MO'!$B30:M30)</f>
        <v>4667</v>
      </c>
    </row>
    <row r="31" customFormat="false" ht="12.75" hidden="false" customHeight="false" outlineLevel="0" collapsed="false">
      <c r="A31" s="21" t="s">
        <v>44</v>
      </c>
      <c r="B31" s="1" t="n">
        <f aca="false">SUM('WC MO'!$B31:B31)</f>
        <v>0</v>
      </c>
      <c r="C31" s="1" t="n">
        <f aca="false">SUM('WC MO'!$B31:C31)</f>
        <v>0</v>
      </c>
      <c r="D31" s="1" t="n">
        <f aca="false">SUM('WC MO'!$B31:D31)</f>
        <v>0</v>
      </c>
      <c r="E31" s="1" t="n">
        <f aca="false">SUM('WC MO'!$B31:E31)</f>
        <v>0</v>
      </c>
      <c r="F31" s="1" t="n">
        <f aca="false">SUM('WC MO'!$B31:F31)</f>
        <v>0</v>
      </c>
      <c r="G31" s="1" t="n">
        <f aca="false">SUM('WC MO'!$B31:G31)</f>
        <v>1379</v>
      </c>
      <c r="H31" s="1" t="n">
        <f aca="false">SUM('WC MO'!$B31:H31)</f>
        <v>2758</v>
      </c>
      <c r="I31" s="1" t="n">
        <f aca="false">SUM('WC MO'!$B31:I31)</f>
        <v>4137</v>
      </c>
      <c r="J31" s="1" t="n">
        <f aca="false">SUM('WC MO'!$B31:J31)</f>
        <v>5517</v>
      </c>
      <c r="K31" s="1" t="n">
        <f aca="false">SUM('WC MO'!$B31:K31)</f>
        <v>6896</v>
      </c>
      <c r="L31" s="1" t="n">
        <f aca="false">SUM('WC MO'!$B31:L31)</f>
        <v>8275</v>
      </c>
      <c r="M31" s="1" t="n">
        <f aca="false">SUM('WC MO'!$B31:M31)</f>
        <v>9654</v>
      </c>
    </row>
    <row r="32" customFormat="false" ht="12.75" hidden="false" customHeight="false" outlineLevel="0" collapsed="false">
      <c r="A32" s="21" t="s">
        <v>45</v>
      </c>
      <c r="B32" s="1" t="n">
        <f aca="false">SUM('WC MO'!$B32:B32)</f>
        <v>0</v>
      </c>
      <c r="C32" s="1" t="n">
        <f aca="false">SUM('WC MO'!$B32:C32)</f>
        <v>0</v>
      </c>
      <c r="D32" s="1" t="n">
        <f aca="false">SUM('WC MO'!$B32:D32)</f>
        <v>0</v>
      </c>
      <c r="E32" s="1" t="n">
        <f aca="false">SUM('WC MO'!$B32:E32)</f>
        <v>0</v>
      </c>
      <c r="F32" s="1" t="n">
        <f aca="false">SUM('WC MO'!$B32:F32)</f>
        <v>0</v>
      </c>
      <c r="G32" s="1" t="n">
        <f aca="false">SUM('WC MO'!$B32:G32)</f>
        <v>16877.1428571429</v>
      </c>
      <c r="H32" s="1" t="n">
        <f aca="false">SUM('WC MO'!$B32:H32)</f>
        <v>33754.2857142857</v>
      </c>
      <c r="I32" s="1" t="n">
        <f aca="false">SUM('WC MO'!$B32:I32)</f>
        <v>50631.4285714286</v>
      </c>
      <c r="J32" s="1" t="n">
        <f aca="false">SUM('WC MO'!$B32:J32)</f>
        <v>67508.5714285714</v>
      </c>
      <c r="K32" s="1" t="n">
        <f aca="false">SUM('WC MO'!$B32:K32)</f>
        <v>84385.7142857143</v>
      </c>
      <c r="L32" s="1" t="n">
        <f aca="false">SUM('WC MO'!$B32:L32)</f>
        <v>101262.857142857</v>
      </c>
      <c r="M32" s="1" t="n">
        <f aca="false">SUM('WC MO'!$B32:M32)</f>
        <v>118140</v>
      </c>
    </row>
    <row r="33" customFormat="false" ht="12.75" hidden="false" customHeight="false" outlineLevel="0" collapsed="false">
      <c r="A33" s="21" t="s">
        <v>46</v>
      </c>
      <c r="B33" s="1" t="n">
        <f aca="false">SUM('WC MO'!$B33:B33)</f>
        <v>0</v>
      </c>
      <c r="C33" s="1" t="n">
        <f aca="false">SUM('WC MO'!$B33:C33)</f>
        <v>0</v>
      </c>
      <c r="D33" s="1" t="n">
        <f aca="false">SUM('WC MO'!$B33:D33)</f>
        <v>0</v>
      </c>
      <c r="E33" s="1" t="n">
        <f aca="false">SUM('WC MO'!$B33:E33)</f>
        <v>0</v>
      </c>
      <c r="F33" s="1" t="n">
        <f aca="false">SUM('WC MO'!$B33:F33)</f>
        <v>0</v>
      </c>
      <c r="G33" s="1" t="n">
        <f aca="false">SUM('WC MO'!$B33:G33)</f>
        <v>65456</v>
      </c>
      <c r="H33" s="1" t="n">
        <f aca="false">SUM('WC MO'!$B33:H33)</f>
        <v>130911</v>
      </c>
      <c r="I33" s="1" t="n">
        <f aca="false">SUM('WC MO'!$B33:I33)</f>
        <v>196366</v>
      </c>
      <c r="J33" s="1" t="n">
        <f aca="false">SUM('WC MO'!$B33:J33)</f>
        <v>261821</v>
      </c>
      <c r="K33" s="1" t="n">
        <f aca="false">SUM('WC MO'!$B33:K33)</f>
        <v>327276</v>
      </c>
      <c r="L33" s="1" t="n">
        <f aca="false">SUM('WC MO'!$B33:L33)</f>
        <v>392731</v>
      </c>
      <c r="M33" s="1" t="n">
        <f aca="false">SUM('WC MO'!$B33:M33)</f>
        <v>458186</v>
      </c>
    </row>
    <row r="34" customFormat="false" ht="12.75" hidden="false" customHeight="false" outlineLevel="0" collapsed="false">
      <c r="A34" s="21" t="s">
        <v>47</v>
      </c>
      <c r="B34" s="1" t="n">
        <f aca="false">SUM('WC MO'!$B34:B34)</f>
        <v>0</v>
      </c>
      <c r="C34" s="1" t="n">
        <f aca="false">SUM('WC MO'!$B34:C34)</f>
        <v>0</v>
      </c>
      <c r="D34" s="1" t="n">
        <f aca="false">SUM('WC MO'!$B34:D34)</f>
        <v>0</v>
      </c>
      <c r="E34" s="1" t="n">
        <f aca="false">SUM('WC MO'!$B34:E34)</f>
        <v>0</v>
      </c>
      <c r="F34" s="1" t="n">
        <f aca="false">SUM('WC MO'!$B34:F34)</f>
        <v>0</v>
      </c>
      <c r="G34" s="1" t="n">
        <f aca="false">SUM('WC MO'!$B34:G34)</f>
        <v>1571</v>
      </c>
      <c r="H34" s="1" t="n">
        <f aca="false">SUM('WC MO'!$B34:H34)</f>
        <v>3143</v>
      </c>
      <c r="I34" s="1" t="n">
        <f aca="false">SUM('WC MO'!$B34:I34)</f>
        <v>4715</v>
      </c>
      <c r="J34" s="1" t="n">
        <f aca="false">SUM('WC MO'!$B34:J34)</f>
        <v>6286</v>
      </c>
      <c r="K34" s="1" t="n">
        <f aca="false">SUM('WC MO'!$B34:K34)</f>
        <v>7857</v>
      </c>
      <c r="L34" s="1" t="n">
        <f aca="false">SUM('WC MO'!$B34:L34)</f>
        <v>9429</v>
      </c>
      <c r="M34" s="1" t="n">
        <f aca="false">SUM('WC MO'!$B34:M34)</f>
        <v>11000</v>
      </c>
    </row>
    <row r="35" customFormat="false" ht="12.75" hidden="false" customHeight="false" outlineLevel="0" collapsed="false">
      <c r="A35" s="21" t="s">
        <v>48</v>
      </c>
      <c r="B35" s="1" t="n">
        <f aca="false">SUM('WC MO'!$B35:B35)</f>
        <v>0</v>
      </c>
      <c r="C35" s="1" t="n">
        <f aca="false">SUM('WC MO'!$B35:C35)</f>
        <v>0</v>
      </c>
      <c r="D35" s="1" t="n">
        <f aca="false">SUM('WC MO'!$B35:D35)</f>
        <v>0</v>
      </c>
      <c r="E35" s="1" t="n">
        <f aca="false">SUM('WC MO'!$B35:E35)</f>
        <v>0</v>
      </c>
      <c r="F35" s="1" t="n">
        <f aca="false">SUM('WC MO'!$B35:F35)</f>
        <v>0</v>
      </c>
      <c r="G35" s="1" t="n">
        <f aca="false">SUM('WC MO'!$B35:G35)</f>
        <v>28397</v>
      </c>
      <c r="H35" s="1" t="n">
        <f aca="false">SUM('WC MO'!$B35:H35)</f>
        <v>56794</v>
      </c>
      <c r="I35" s="1" t="n">
        <f aca="false">SUM('WC MO'!$B35:I35)</f>
        <v>85191</v>
      </c>
      <c r="J35" s="1" t="n">
        <f aca="false">SUM('WC MO'!$B35:J35)</f>
        <v>113588</v>
      </c>
      <c r="K35" s="1" t="n">
        <f aca="false">SUM('WC MO'!$B35:K35)</f>
        <v>141985</v>
      </c>
      <c r="L35" s="1" t="n">
        <f aca="false">SUM('WC MO'!$B35:L35)</f>
        <v>170382</v>
      </c>
      <c r="M35" s="1" t="n">
        <f aca="false">SUM('WC MO'!$B35:M35)</f>
        <v>198779</v>
      </c>
    </row>
    <row r="36" customFormat="false" ht="12.75" hidden="false" customHeight="false" outlineLevel="0" collapsed="false">
      <c r="A36" s="21" t="s">
        <v>49</v>
      </c>
      <c r="B36" s="1" t="n">
        <f aca="false">SUM('WC MO'!$B36:B36)</f>
        <v>0</v>
      </c>
      <c r="C36" s="1" t="n">
        <f aca="false">SUM('WC MO'!$B36:C36)</f>
        <v>0</v>
      </c>
      <c r="D36" s="1" t="n">
        <f aca="false">SUM('WC MO'!$B36:D36)</f>
        <v>0</v>
      </c>
      <c r="E36" s="1" t="n">
        <f aca="false">SUM('WC MO'!$B36:E36)</f>
        <v>0</v>
      </c>
      <c r="F36" s="1" t="n">
        <f aca="false">SUM('WC MO'!$B36:F36)</f>
        <v>0</v>
      </c>
      <c r="G36" s="1" t="n">
        <f aca="false">SUM('WC MO'!$B36:G36)</f>
        <v>0</v>
      </c>
      <c r="H36" s="1" t="n">
        <f aca="false">SUM('WC MO'!$B36:H36)</f>
        <v>0</v>
      </c>
      <c r="I36" s="1" t="n">
        <f aca="false">SUM('WC MO'!$B36:I36)</f>
        <v>0</v>
      </c>
      <c r="J36" s="1" t="n">
        <f aca="false">SUM('WC MO'!$B36:J36)</f>
        <v>0</v>
      </c>
      <c r="K36" s="1" t="n">
        <f aca="false">SUM('WC MO'!$B36:K36)</f>
        <v>0</v>
      </c>
      <c r="L36" s="1" t="n">
        <f aca="false">SUM('WC MO'!$B36:L36)</f>
        <v>0</v>
      </c>
      <c r="M36" s="1" t="n">
        <f aca="false">SUM('WC MO'!$B36:M36)</f>
        <v>0</v>
      </c>
    </row>
    <row r="37" customFormat="false" ht="12.75" hidden="false" customHeight="false" outlineLevel="0" collapsed="false">
      <c r="A37" s="21" t="s">
        <v>50</v>
      </c>
      <c r="B37" s="1" t="n">
        <f aca="false">SUM('WC MO'!$B37:B37)</f>
        <v>0</v>
      </c>
      <c r="C37" s="1" t="n">
        <f aca="false">SUM('WC MO'!$B37:C37)</f>
        <v>0</v>
      </c>
      <c r="D37" s="1" t="n">
        <f aca="false">SUM('WC MO'!$B37:D37)</f>
        <v>0</v>
      </c>
      <c r="E37" s="1" t="n">
        <f aca="false">SUM('WC MO'!$B37:E37)</f>
        <v>0</v>
      </c>
      <c r="F37" s="1" t="n">
        <f aca="false">SUM('WC MO'!$B37:F37)</f>
        <v>0</v>
      </c>
      <c r="G37" s="1" t="n">
        <f aca="false">SUM('WC MO'!$B37:G37)</f>
        <v>44</v>
      </c>
      <c r="H37" s="1" t="n">
        <f aca="false">SUM('WC MO'!$B37:H37)</f>
        <v>88</v>
      </c>
      <c r="I37" s="1" t="n">
        <f aca="false">SUM('WC MO'!$B37:I37)</f>
        <v>132</v>
      </c>
      <c r="J37" s="1" t="n">
        <f aca="false">SUM('WC MO'!$B37:J37)</f>
        <v>176</v>
      </c>
      <c r="K37" s="1" t="n">
        <f aca="false">SUM('WC MO'!$B37:K37)</f>
        <v>350</v>
      </c>
      <c r="L37" s="1" t="n">
        <f aca="false">SUM('WC MO'!$B37:L37)</f>
        <v>394</v>
      </c>
      <c r="M37" s="1" t="n">
        <f aca="false">SUM('WC MO'!$B37:M37)</f>
        <v>438</v>
      </c>
    </row>
    <row r="38" customFormat="false" ht="12.75" hidden="false" customHeight="false" outlineLevel="0" collapsed="false">
      <c r="A38" s="21" t="s">
        <v>51</v>
      </c>
      <c r="B38" s="1" t="n">
        <f aca="false">SUM('WC MO'!$B38:B38)</f>
        <v>0</v>
      </c>
      <c r="C38" s="1" t="n">
        <f aca="false">SUM('WC MO'!$B38:C38)</f>
        <v>0</v>
      </c>
      <c r="D38" s="1" t="n">
        <f aca="false">SUM('WC MO'!$B38:D38)</f>
        <v>0</v>
      </c>
      <c r="E38" s="1" t="n">
        <f aca="false">SUM('WC MO'!$B38:E38)</f>
        <v>0</v>
      </c>
      <c r="F38" s="1" t="n">
        <f aca="false">SUM('WC MO'!$B38:F38)</f>
        <v>0</v>
      </c>
      <c r="G38" s="1" t="n">
        <f aca="false">SUM('WC MO'!$B38:G38)</f>
        <v>30800</v>
      </c>
      <c r="H38" s="1" t="n">
        <f aca="false">SUM('WC MO'!$B38:H38)</f>
        <v>61600</v>
      </c>
      <c r="I38" s="1" t="n">
        <f aca="false">SUM('WC MO'!$B38:I38)</f>
        <v>92400</v>
      </c>
      <c r="J38" s="1" t="n">
        <f aca="false">SUM('WC MO'!$B38:J38)</f>
        <v>123200</v>
      </c>
      <c r="K38" s="1" t="n">
        <f aca="false">SUM('WC MO'!$B38:K38)</f>
        <v>246400</v>
      </c>
      <c r="L38" s="1" t="n">
        <f aca="false">SUM('WC MO'!$B38:L38)</f>
        <v>277200</v>
      </c>
      <c r="M38" s="1" t="n">
        <f aca="false">SUM('WC MO'!$B38:M38)</f>
        <v>308000</v>
      </c>
    </row>
    <row r="39" customFormat="false" ht="12.75" hidden="false" customHeight="false" outlineLevel="0" collapsed="false">
      <c r="A39" s="21" t="s">
        <v>52</v>
      </c>
      <c r="B39" s="1" t="n">
        <f aca="false">SUM('WC MO'!$B39:B39)</f>
        <v>0</v>
      </c>
      <c r="C39" s="1" t="n">
        <f aca="false">SUM('WC MO'!$B39:C39)</f>
        <v>0</v>
      </c>
      <c r="D39" s="1" t="n">
        <f aca="false">SUM('WC MO'!$B39:D39)</f>
        <v>0</v>
      </c>
      <c r="E39" s="1" t="n">
        <f aca="false">SUM('WC MO'!$B39:E39)</f>
        <v>0</v>
      </c>
      <c r="F39" s="1" t="n">
        <f aca="false">SUM('WC MO'!$B39:F39)</f>
        <v>0</v>
      </c>
      <c r="G39" s="1" t="n">
        <f aca="false">SUM('WC MO'!$B39:G39)</f>
        <v>0</v>
      </c>
      <c r="H39" s="1" t="n">
        <f aca="false">SUM('WC MO'!$B39:H39)</f>
        <v>0</v>
      </c>
      <c r="I39" s="1" t="n">
        <f aca="false">SUM('WC MO'!$B39:I39)</f>
        <v>0</v>
      </c>
      <c r="J39" s="1" t="n">
        <f aca="false">SUM('WC MO'!$B39:J39)</f>
        <v>0</v>
      </c>
      <c r="K39" s="1" t="n">
        <f aca="false">SUM('WC MO'!$B39:K39)</f>
        <v>0</v>
      </c>
      <c r="L39" s="1" t="n">
        <f aca="false">SUM('WC MO'!$B39:L39)</f>
        <v>0</v>
      </c>
      <c r="M39" s="1" t="n">
        <f aca="false">SUM('WC MO'!$B39:M39)</f>
        <v>0</v>
      </c>
    </row>
    <row r="40" customFormat="false" ht="12.75" hidden="false" customHeight="false" outlineLevel="0" collapsed="false">
      <c r="A40" s="21" t="s">
        <v>53</v>
      </c>
      <c r="B40" s="1" t="n">
        <f aca="false">SUM('WC MO'!$B40:B40)</f>
        <v>0</v>
      </c>
      <c r="C40" s="1" t="n">
        <f aca="false">SUM('WC MO'!$B40:C40)</f>
        <v>0</v>
      </c>
      <c r="D40" s="1" t="n">
        <f aca="false">SUM('WC MO'!$B40:D40)</f>
        <v>0</v>
      </c>
      <c r="E40" s="1" t="n">
        <f aca="false">SUM('WC MO'!$B40:E40)</f>
        <v>0</v>
      </c>
      <c r="F40" s="1" t="n">
        <f aca="false">SUM('WC MO'!$B40:F40)</f>
        <v>0</v>
      </c>
      <c r="G40" s="1" t="n">
        <f aca="false">SUM('WC MO'!$B40:G40)</f>
        <v>1459</v>
      </c>
      <c r="H40" s="1" t="n">
        <f aca="false">SUM('WC MO'!$B40:H40)</f>
        <v>2917</v>
      </c>
      <c r="I40" s="1" t="n">
        <f aca="false">SUM('WC MO'!$B40:I40)</f>
        <v>4375</v>
      </c>
      <c r="J40" s="1" t="n">
        <f aca="false">SUM('WC MO'!$B40:J40)</f>
        <v>5834</v>
      </c>
      <c r="K40" s="1" t="n">
        <f aca="false">SUM('WC MO'!$B40:K40)</f>
        <v>7292</v>
      </c>
      <c r="L40" s="1" t="n">
        <f aca="false">SUM('WC MO'!$B40:L40)</f>
        <v>8750</v>
      </c>
      <c r="M40" s="1" t="n">
        <f aca="false">SUM('WC MO'!$B40:M40)</f>
        <v>10208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54</v>
      </c>
      <c r="B42" s="23" t="n">
        <f aca="false">SUM('WC MO'!$B42:B42)</f>
        <v>0</v>
      </c>
      <c r="C42" s="23" t="n">
        <f aca="false">SUM('WC MO'!$B42:C42)</f>
        <v>0</v>
      </c>
      <c r="D42" s="23" t="n">
        <f aca="false">SUM('WC MO'!$B42:D42)</f>
        <v>0</v>
      </c>
      <c r="E42" s="23" t="n">
        <f aca="false">SUM('WC MO'!$B42:E42)</f>
        <v>0</v>
      </c>
      <c r="F42" s="23" t="n">
        <f aca="false">SUM('WC MO'!$B42:F42)</f>
        <v>0</v>
      </c>
      <c r="G42" s="23" t="n">
        <f aca="false">SUM('WC MO'!$B42:G42)</f>
        <v>149840.142857143</v>
      </c>
      <c r="H42" s="23" t="n">
        <f aca="false">SUM('WC MO'!$B42:H42)</f>
        <v>299680.285714286</v>
      </c>
      <c r="I42" s="23" t="n">
        <f aca="false">SUM('WC MO'!$B42:I42)</f>
        <v>449520.428571429</v>
      </c>
      <c r="J42" s="23" t="n">
        <f aca="false">SUM('WC MO'!$B42:J42)</f>
        <v>599360.571428571</v>
      </c>
      <c r="K42" s="23" t="n">
        <f aca="false">SUM('WC MO'!$B42:K42)</f>
        <v>853302.714285714</v>
      </c>
      <c r="L42" s="23" t="n">
        <f aca="false">SUM('WC MO'!$B42:L42)</f>
        <v>1003142.85714286</v>
      </c>
      <c r="M42" s="23" t="n">
        <f aca="false">SUM('WC MO'!$B42:M42)</f>
        <v>1152982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f aca="false">SUM('WC MO'!$B44:B44)</f>
        <v>0</v>
      </c>
      <c r="C44" s="24" t="n">
        <f aca="false">SUM('WC MO'!$B44:C44)</f>
        <v>0</v>
      </c>
      <c r="D44" s="24" t="n">
        <f aca="false">SUM('WC MO'!$B44:D44)</f>
        <v>0</v>
      </c>
      <c r="E44" s="24" t="n">
        <f aca="false">SUM('WC MO'!$B44:E44)</f>
        <v>0</v>
      </c>
      <c r="F44" s="24" t="n">
        <f aca="false">SUM('WC MO'!$B44:F44)</f>
        <v>0</v>
      </c>
      <c r="G44" s="24" t="n">
        <f aca="false">SUM('WC MO'!$B44:G44)</f>
        <v>28571.4285714286</v>
      </c>
      <c r="H44" s="24" t="n">
        <f aca="false">SUM('WC MO'!$B44:H44)</f>
        <v>57142.8571428571</v>
      </c>
      <c r="I44" s="24" t="n">
        <f aca="false">SUM('WC MO'!$B44:I44)</f>
        <v>85714.2857142857</v>
      </c>
      <c r="J44" s="24" t="n">
        <f aca="false">SUM('WC MO'!$B44:J44)</f>
        <v>114285.714285714</v>
      </c>
      <c r="K44" s="24" t="n">
        <f aca="false">SUM('WC MO'!$B44:K44)</f>
        <v>142857.142857143</v>
      </c>
      <c r="L44" s="24" t="n">
        <f aca="false">SUM('WC MO'!$B44:L44)</f>
        <v>171428.571428571</v>
      </c>
      <c r="M44" s="24" t="n">
        <f aca="false">SUM('WC MO'!$B44:M44)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f aca="false">SUM('WC MO'!$B46:B46)</f>
        <v>0</v>
      </c>
      <c r="C46" s="24" t="n">
        <f aca="false">SUM('WC MO'!$B46:C46)</f>
        <v>0</v>
      </c>
      <c r="D46" s="24" t="n">
        <f aca="false">SUM('WC MO'!$B46:D46)</f>
        <v>0</v>
      </c>
      <c r="E46" s="24" t="n">
        <f aca="false">SUM('WC MO'!$B46:E46)</f>
        <v>0</v>
      </c>
      <c r="F46" s="24" t="n">
        <f aca="false">SUM('WC MO'!$B46:F46)</f>
        <v>0</v>
      </c>
      <c r="G46" s="24" t="n">
        <f aca="false">SUM('WC MO'!$B46:G46)</f>
        <v>85714</v>
      </c>
      <c r="H46" s="24" t="n">
        <f aca="false">SUM('WC MO'!$B46:H46)</f>
        <v>171428</v>
      </c>
      <c r="I46" s="24" t="n">
        <f aca="false">SUM('WC MO'!$B46:I46)</f>
        <v>257143</v>
      </c>
      <c r="J46" s="24" t="n">
        <f aca="false">SUM('WC MO'!$B46:J46)</f>
        <v>342857</v>
      </c>
      <c r="K46" s="24" t="n">
        <f aca="false">SUM('WC MO'!$B46:K46)</f>
        <v>428571</v>
      </c>
      <c r="L46" s="24" t="n">
        <f aca="false">SUM('WC MO'!$B46:L46)</f>
        <v>514286</v>
      </c>
      <c r="M46" s="24" t="n">
        <f aca="false">SUM('WC MO'!$B46:M46)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SUM('WC MO'!$B48:B48)</f>
        <v>0</v>
      </c>
      <c r="C48" s="19" t="n">
        <f aca="false">SUM('WC MO'!$B48:C48)</f>
        <v>0</v>
      </c>
      <c r="D48" s="19" t="n">
        <f aca="false">SUM('WC MO'!$B48:D48)</f>
        <v>0</v>
      </c>
      <c r="E48" s="19" t="n">
        <f aca="false">SUM('WC MO'!$B48:E48)</f>
        <v>0</v>
      </c>
      <c r="F48" s="19" t="n">
        <f aca="false">SUM('WC MO'!$B48:F48)</f>
        <v>0</v>
      </c>
      <c r="G48" s="19" t="n">
        <f aca="false">SUM('WC MO'!$B48:G48)</f>
        <v>264125.571428571</v>
      </c>
      <c r="H48" s="19" t="n">
        <f aca="false">SUM('WC MO'!$B48:H48)</f>
        <v>528251.142857143</v>
      </c>
      <c r="I48" s="19" t="n">
        <f aca="false">SUM('WC MO'!$B48:I48)</f>
        <v>792377.714285714</v>
      </c>
      <c r="J48" s="19" t="n">
        <f aca="false">SUM('WC MO'!$B48:J48)</f>
        <v>1056503.28571429</v>
      </c>
      <c r="K48" s="19" t="n">
        <f aca="false">SUM('WC MO'!$B48:K48)</f>
        <v>1424730.85714286</v>
      </c>
      <c r="L48" s="19" t="n">
        <f aca="false">SUM('WC MO'!$B48:L48)</f>
        <v>1688857.42857143</v>
      </c>
      <c r="M48" s="19" t="n">
        <f aca="false">SUM('WC MO'!$B48:M48)</f>
        <v>1952982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f aca="false">SUM('WC MO'!$B51:B51)</f>
        <v>0</v>
      </c>
      <c r="C51" s="1" t="n">
        <f aca="false">SUM('WC MO'!$B51:C51)</f>
        <v>0</v>
      </c>
      <c r="D51" s="1" t="n">
        <f aca="false">SUM('WC MO'!$B51:D51)</f>
        <v>0</v>
      </c>
      <c r="E51" s="1" t="n">
        <f aca="false">SUM('WC MO'!$B51:E51)</f>
        <v>0</v>
      </c>
      <c r="F51" s="1" t="n">
        <f aca="false">SUM('WC MO'!$B51:F51)</f>
        <v>0</v>
      </c>
      <c r="G51" s="1" t="n">
        <f aca="false">SUM('WC MO'!$B51:G51)</f>
        <v>22228.5</v>
      </c>
      <c r="H51" s="1" t="n">
        <f aca="false">SUM('WC MO'!$B51:H51)</f>
        <v>44457</v>
      </c>
      <c r="I51" s="1" t="n">
        <f aca="false">SUM('WC MO'!$B51:I51)</f>
        <v>66686.5</v>
      </c>
      <c r="J51" s="1" t="n">
        <f aca="false">SUM('WC MO'!$B51:J51)</f>
        <v>88915</v>
      </c>
      <c r="K51" s="1" t="n">
        <f aca="false">SUM('WC MO'!$B51:K51)</f>
        <v>111144.5</v>
      </c>
      <c r="L51" s="1" t="n">
        <f aca="false">SUM('WC MO'!$B51:L51)</f>
        <v>133373</v>
      </c>
      <c r="M51" s="1" t="n">
        <f aca="false">SUM('WC MO'!$B51:M51)</f>
        <v>155602.5</v>
      </c>
    </row>
    <row r="52" customFormat="false" ht="12.75" hidden="false" customHeight="false" outlineLevel="0" collapsed="false">
      <c r="A52" s="26" t="s">
        <v>61</v>
      </c>
      <c r="B52" s="1" t="n">
        <f aca="false">SUM('WC MO'!$B52:B52)</f>
        <v>0</v>
      </c>
      <c r="C52" s="1" t="n">
        <f aca="false">SUM('WC MO'!$B52:C52)</f>
        <v>0</v>
      </c>
      <c r="D52" s="1" t="n">
        <f aca="false">SUM('WC MO'!$B52:D52)</f>
        <v>0</v>
      </c>
      <c r="E52" s="1" t="n">
        <f aca="false">SUM('WC MO'!$B52:E52)</f>
        <v>0</v>
      </c>
      <c r="F52" s="1" t="n">
        <f aca="false">SUM('WC MO'!$B52:F52)</f>
        <v>0</v>
      </c>
      <c r="G52" s="1" t="n">
        <f aca="false">SUM('WC MO'!$B52:G52)</f>
        <v>47671</v>
      </c>
      <c r="H52" s="1" t="n">
        <f aca="false">SUM('WC MO'!$B52:H52)</f>
        <v>95342</v>
      </c>
      <c r="I52" s="1" t="n">
        <f aca="false">SUM('WC MO'!$B52:I52)</f>
        <v>143013</v>
      </c>
      <c r="J52" s="1" t="n">
        <f aca="false">SUM('WC MO'!$B52:J52)</f>
        <v>190684</v>
      </c>
      <c r="K52" s="1" t="n">
        <f aca="false">SUM('WC MO'!$B52:K52)</f>
        <v>238355</v>
      </c>
      <c r="L52" s="1" t="n">
        <f aca="false">SUM('WC MO'!$B52:L52)</f>
        <v>286026</v>
      </c>
      <c r="M52" s="1" t="n">
        <f aca="false">SUM('WC MO'!$B52:M52)</f>
        <v>333700</v>
      </c>
    </row>
    <row r="53" customFormat="false" ht="12.75" hidden="false" customHeight="false" outlineLevel="0" collapsed="false">
      <c r="A53" s="26" t="s">
        <v>63</v>
      </c>
      <c r="B53" s="1" t="n">
        <f aca="false">SUM('WC MO'!$B53:B53)</f>
        <v>0</v>
      </c>
      <c r="C53" s="1" t="n">
        <f aca="false">SUM('WC MO'!$B53:C53)</f>
        <v>0</v>
      </c>
      <c r="D53" s="1" t="n">
        <f aca="false">SUM('WC MO'!$B53:D53)</f>
        <v>0</v>
      </c>
      <c r="E53" s="1" t="n">
        <f aca="false">SUM('WC MO'!$B53:E53)</f>
        <v>0</v>
      </c>
      <c r="F53" s="1" t="n">
        <f aca="false">SUM('WC MO'!$B53:F53)</f>
        <v>0</v>
      </c>
      <c r="G53" s="1" t="n">
        <f aca="false">SUM('WC MO'!$B53:G53)</f>
        <v>8583.33333333333</v>
      </c>
      <c r="H53" s="1" t="n">
        <f aca="false">SUM('WC MO'!$B53:H53)</f>
        <v>17166.6666666667</v>
      </c>
      <c r="I53" s="1" t="n">
        <f aca="false">SUM('WC MO'!$B53:I53)</f>
        <v>25750</v>
      </c>
      <c r="J53" s="1" t="n">
        <f aca="false">SUM('WC MO'!$B53:J53)</f>
        <v>34333.3333333333</v>
      </c>
      <c r="K53" s="1" t="n">
        <f aca="false">SUM('WC MO'!$B53:K53)</f>
        <v>42916.6666666667</v>
      </c>
      <c r="L53" s="1" t="n">
        <f aca="false">SUM('WC MO'!$B53:L53)</f>
        <v>51500</v>
      </c>
      <c r="M53" s="1" t="n">
        <f aca="false">SUM('WC MO'!$B53:M53)</f>
        <v>60083.3333333333</v>
      </c>
    </row>
    <row r="54" customFormat="false" ht="12.75" hidden="false" customHeight="false" outlineLevel="0" collapsed="false">
      <c r="A54" s="26" t="s">
        <v>64</v>
      </c>
      <c r="B54" s="1" t="n">
        <f aca="false">SUM('WC MO'!$B54:B54)</f>
        <v>0</v>
      </c>
      <c r="C54" s="1" t="n">
        <f aca="false">SUM('WC MO'!$B54:C54)</f>
        <v>0</v>
      </c>
      <c r="D54" s="1" t="n">
        <f aca="false">SUM('WC MO'!$B54:D54)</f>
        <v>0</v>
      </c>
      <c r="E54" s="1" t="n">
        <f aca="false">SUM('WC MO'!$B54:E54)</f>
        <v>0</v>
      </c>
      <c r="F54" s="1" t="n">
        <f aca="false">SUM('WC MO'!$B54:F54)</f>
        <v>0</v>
      </c>
      <c r="G54" s="1" t="n">
        <f aca="false">SUM('WC MO'!$B54:G54)</f>
        <v>2575</v>
      </c>
      <c r="H54" s="1" t="n">
        <f aca="false">SUM('WC MO'!$B54:H54)</f>
        <v>5150</v>
      </c>
      <c r="I54" s="1" t="n">
        <f aca="false">SUM('WC MO'!$B54:I54)</f>
        <v>7725</v>
      </c>
      <c r="J54" s="1" t="n">
        <f aca="false">SUM('WC MO'!$B54:J54)</f>
        <v>10300</v>
      </c>
      <c r="K54" s="1" t="n">
        <f aca="false">SUM('WC MO'!$B54:K54)</f>
        <v>12875</v>
      </c>
      <c r="L54" s="1" t="n">
        <f aca="false">SUM('WC MO'!$B54:L54)</f>
        <v>15450</v>
      </c>
      <c r="M54" s="1" t="n">
        <f aca="false">SUM('WC MO'!$B54:M54)</f>
        <v>18025</v>
      </c>
    </row>
    <row r="55" customFormat="false" ht="12.75" hidden="false" customHeight="false" outlineLevel="0" collapsed="false">
      <c r="A55" s="26" t="s">
        <v>65</v>
      </c>
      <c r="B55" s="1" t="n">
        <f aca="false">SUM('WC MO'!$B55:B55)</f>
        <v>0</v>
      </c>
      <c r="C55" s="1" t="n">
        <f aca="false">SUM('WC MO'!$B55:C55)</f>
        <v>0</v>
      </c>
      <c r="D55" s="1" t="n">
        <f aca="false">SUM('WC MO'!$B55:D55)</f>
        <v>0</v>
      </c>
      <c r="E55" s="1" t="n">
        <f aca="false">SUM('WC MO'!$B55:E55)</f>
        <v>0</v>
      </c>
      <c r="F55" s="1" t="n">
        <f aca="false">SUM('WC MO'!$B55:F55)</f>
        <v>0</v>
      </c>
      <c r="G55" s="1" t="n">
        <f aca="false">SUM('WC MO'!$B55:G55)</f>
        <v>0</v>
      </c>
      <c r="H55" s="1" t="n">
        <f aca="false">SUM('WC MO'!$B55:H55)</f>
        <v>0</v>
      </c>
      <c r="I55" s="1" t="n">
        <f aca="false">SUM('WC MO'!$B55:I55)</f>
        <v>0</v>
      </c>
      <c r="J55" s="1" t="n">
        <f aca="false">SUM('WC MO'!$B55:J55)</f>
        <v>0</v>
      </c>
      <c r="K55" s="1" t="n">
        <f aca="false">SUM('WC MO'!$B55:K55)</f>
        <v>0</v>
      </c>
      <c r="L55" s="1" t="n">
        <f aca="false">SUM('WC MO'!$B55:L55)</f>
        <v>0</v>
      </c>
      <c r="M55" s="1" t="n">
        <f aca="false">SUM('WC MO'!$B55:M55)</f>
        <v>0</v>
      </c>
    </row>
    <row r="56" customFormat="false" ht="12.75" hidden="false" customHeight="false" outlineLevel="0" collapsed="false">
      <c r="A56" s="26" t="s">
        <v>66</v>
      </c>
      <c r="B56" s="1" t="n">
        <f aca="false">SUM('WC MO'!$B56:B56)</f>
        <v>0</v>
      </c>
      <c r="C56" s="1" t="n">
        <f aca="false">SUM('WC MO'!$B56:C56)</f>
        <v>0</v>
      </c>
      <c r="D56" s="1" t="n">
        <f aca="false">SUM('WC MO'!$B56:D56)</f>
        <v>0</v>
      </c>
      <c r="E56" s="1" t="n">
        <f aca="false">SUM('WC MO'!$B56:E56)</f>
        <v>0</v>
      </c>
      <c r="F56" s="1" t="n">
        <f aca="false">SUM('WC MO'!$B56:F56)</f>
        <v>0</v>
      </c>
      <c r="G56" s="1" t="n">
        <f aca="false">SUM('WC MO'!$B56:G56)</f>
        <v>0</v>
      </c>
      <c r="H56" s="1" t="n">
        <f aca="false">SUM('WC MO'!$B56:H56)</f>
        <v>0</v>
      </c>
      <c r="I56" s="1" t="n">
        <f aca="false">SUM('WC MO'!$B56:I56)</f>
        <v>0</v>
      </c>
      <c r="J56" s="1" t="n">
        <f aca="false">SUM('WC MO'!$B56:J56)</f>
        <v>0</v>
      </c>
      <c r="K56" s="1" t="n">
        <f aca="false">SUM('WC MO'!$B56:K56)</f>
        <v>0</v>
      </c>
      <c r="L56" s="1" t="n">
        <f aca="false">SUM('WC MO'!$B56:L56)</f>
        <v>0</v>
      </c>
      <c r="M56" s="1" t="n">
        <f aca="false">SUM('WC MO'!$B56:M56)</f>
        <v>0</v>
      </c>
    </row>
    <row r="57" customFormat="false" ht="12.75" hidden="false" customHeight="false" outlineLevel="0" collapsed="false">
      <c r="A57" s="26"/>
    </row>
    <row r="58" customFormat="false" ht="13.5" hidden="false" customHeight="false" outlineLevel="0" collapsed="false">
      <c r="A58" s="25" t="s">
        <v>67</v>
      </c>
      <c r="B58" s="27" t="n">
        <f aca="false">SUM('WC MO'!$B58:B58)</f>
        <v>0</v>
      </c>
      <c r="C58" s="27" t="n">
        <f aca="false">SUM('WC MO'!$B58:C58)</f>
        <v>0</v>
      </c>
      <c r="D58" s="27" t="n">
        <f aca="false">SUM('WC MO'!$B58:D58)</f>
        <v>0</v>
      </c>
      <c r="E58" s="27" t="n">
        <f aca="false">SUM('WC MO'!$B58:E58)</f>
        <v>0</v>
      </c>
      <c r="F58" s="27" t="n">
        <f aca="false">SUM('WC MO'!$B58:F58)</f>
        <v>0</v>
      </c>
      <c r="G58" s="27" t="n">
        <f aca="false">SUM('WC MO'!$B58:G58)</f>
        <v>81057.8333333333</v>
      </c>
      <c r="H58" s="27" t="n">
        <f aca="false">SUM('WC MO'!$B58:H58)</f>
        <v>162115.666666667</v>
      </c>
      <c r="I58" s="27" t="n">
        <f aca="false">SUM('WC MO'!$B58:I58)</f>
        <v>243174.5</v>
      </c>
      <c r="J58" s="27" t="n">
        <f aca="false">SUM('WC MO'!$B58:J58)</f>
        <v>324232.333333333</v>
      </c>
      <c r="K58" s="27" t="n">
        <f aca="false">SUM('WC MO'!$B58:K58)</f>
        <v>405291.166666667</v>
      </c>
      <c r="L58" s="27" t="n">
        <f aca="false">SUM('WC MO'!$B58:L58)</f>
        <v>486349</v>
      </c>
      <c r="M58" s="27" t="n">
        <f aca="false">SUM('WC MO'!$B58:M58)</f>
        <v>567410.833333333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f aca="false">SUM('WC MO'!$B61:B61)</f>
        <v>0</v>
      </c>
      <c r="C61" s="1" t="n">
        <f aca="false">SUM('WC MO'!$B61:C61)</f>
        <v>0</v>
      </c>
      <c r="D61" s="1" t="n">
        <f aca="false">SUM('WC MO'!$B61:D61)</f>
        <v>0</v>
      </c>
      <c r="E61" s="1" t="n">
        <f aca="false">SUM('WC MO'!$B61:E61)</f>
        <v>0</v>
      </c>
      <c r="F61" s="1" t="n">
        <f aca="false">SUM('WC MO'!$B61:F61)</f>
        <v>0</v>
      </c>
      <c r="G61" s="1" t="n">
        <f aca="false">SUM('WC MO'!$B61:G61)</f>
        <v>0</v>
      </c>
      <c r="H61" s="1" t="n">
        <f aca="false">SUM('WC MO'!$B61:H61)</f>
        <v>0</v>
      </c>
      <c r="I61" s="1" t="n">
        <f aca="false">SUM('WC MO'!$B61:I61)</f>
        <v>0</v>
      </c>
      <c r="J61" s="1" t="n">
        <f aca="false">SUM('WC MO'!$B61:J61)</f>
        <v>0</v>
      </c>
      <c r="K61" s="1" t="n">
        <f aca="false">SUM('WC MO'!$B61:K61)</f>
        <v>0</v>
      </c>
      <c r="L61" s="1" t="n">
        <f aca="false">SUM('WC MO'!$B61:L61)</f>
        <v>0</v>
      </c>
      <c r="M61" s="1" t="n">
        <f aca="false">SUM('WC MO'!$B61:M61)</f>
        <v>0</v>
      </c>
    </row>
    <row r="62" customFormat="false" ht="12.75" hidden="false" customHeight="false" outlineLevel="0" collapsed="false">
      <c r="A62" s="26" t="s">
        <v>70</v>
      </c>
      <c r="B62" s="1" t="n">
        <f aca="false">SUM('WC MO'!$B62:B62)</f>
        <v>0</v>
      </c>
      <c r="C62" s="1" t="n">
        <f aca="false">SUM('WC MO'!$B62:C62)</f>
        <v>0</v>
      </c>
      <c r="D62" s="1" t="n">
        <f aca="false">SUM('WC MO'!$B62:D62)</f>
        <v>0</v>
      </c>
      <c r="E62" s="1" t="n">
        <f aca="false">SUM('WC MO'!$B62:E62)</f>
        <v>0</v>
      </c>
      <c r="F62" s="1" t="n">
        <f aca="false">SUM('WC MO'!$B62:F62)</f>
        <v>0</v>
      </c>
      <c r="G62" s="1" t="n">
        <f aca="false">SUM('WC MO'!$B62:G62)</f>
        <v>1474436</v>
      </c>
      <c r="H62" s="1" t="n">
        <f aca="false">SUM('WC MO'!$B62:H62)</f>
        <v>2919490</v>
      </c>
      <c r="I62" s="1" t="n">
        <f aca="false">SUM('WC MO'!$B62:I62)</f>
        <v>4254762</v>
      </c>
      <c r="J62" s="1" t="n">
        <f aca="false">SUM('WC MO'!$B62:J62)</f>
        <v>5466744</v>
      </c>
      <c r="K62" s="1" t="n">
        <f aca="false">SUM('WC MO'!$B62:K62)</f>
        <v>6686479</v>
      </c>
      <c r="L62" s="1" t="n">
        <f aca="false">SUM('WC MO'!$B62:L62)</f>
        <v>8000030</v>
      </c>
      <c r="M62" s="1" t="n">
        <f aca="false">SUM('WC MO'!$B62:M62)</f>
        <v>9322568</v>
      </c>
    </row>
    <row r="63" customFormat="false" ht="12.75" hidden="false" customHeight="false" outlineLevel="0" collapsed="false">
      <c r="A63" s="26" t="s">
        <v>72</v>
      </c>
      <c r="B63" s="1" t="n">
        <f aca="false">SUM('WC MO'!$B63:B63)</f>
        <v>0</v>
      </c>
      <c r="C63" s="1" t="n">
        <f aca="false">SUM('WC MO'!$B63:C63)</f>
        <v>0</v>
      </c>
      <c r="D63" s="1" t="n">
        <f aca="false">SUM('WC MO'!$B63:D63)</f>
        <v>0</v>
      </c>
      <c r="E63" s="1" t="n">
        <f aca="false">SUM('WC MO'!$B63:E63)</f>
        <v>0</v>
      </c>
      <c r="F63" s="1" t="n">
        <f aca="false">SUM('WC MO'!$B63:F63)</f>
        <v>0</v>
      </c>
      <c r="G63" s="1" t="n">
        <f aca="false">SUM('WC MO'!$B63:G63)</f>
        <v>0</v>
      </c>
      <c r="H63" s="1" t="n">
        <f aca="false">SUM('WC MO'!$B63:H63)</f>
        <v>669172</v>
      </c>
      <c r="I63" s="1" t="n">
        <f aca="false">SUM('WC MO'!$B63:I63)</f>
        <v>1338344</v>
      </c>
      <c r="J63" s="1" t="n">
        <f aca="false">SUM('WC MO'!$B63:J63)</f>
        <v>2007516</v>
      </c>
      <c r="K63" s="1" t="n">
        <f aca="false">SUM('WC MO'!$B63:K63)</f>
        <v>2676688</v>
      </c>
      <c r="L63" s="1" t="n">
        <f aca="false">SUM('WC MO'!$B63:L63)</f>
        <v>3345860</v>
      </c>
      <c r="M63" s="1" t="n">
        <f aca="false">SUM('WC MO'!$B63:M63)</f>
        <v>4015032</v>
      </c>
    </row>
    <row r="64" customFormat="false" ht="12.75" hidden="false" customHeight="false" outlineLevel="0" collapsed="false">
      <c r="A64" s="26"/>
      <c r="B64" s="1" t="n">
        <f aca="false">SUM('WC MO'!$B64:B64)</f>
        <v>0</v>
      </c>
      <c r="C64" s="1" t="n">
        <f aca="false">SUM('WC MO'!$B64:C64)</f>
        <v>0</v>
      </c>
      <c r="D64" s="1" t="n">
        <f aca="false">SUM('WC MO'!$B64:D64)</f>
        <v>0</v>
      </c>
      <c r="E64" s="1" t="n">
        <f aca="false">SUM('WC MO'!$B64:E64)</f>
        <v>0</v>
      </c>
      <c r="F64" s="1" t="n">
        <f aca="false">SUM('WC MO'!$B64:F64)</f>
        <v>0</v>
      </c>
      <c r="G64" s="1" t="n">
        <f aca="false">SUM('WC MO'!$B64:G64)</f>
        <v>0</v>
      </c>
      <c r="H64" s="1" t="n">
        <f aca="false">SUM('WC MO'!$B64:H64)</f>
        <v>0</v>
      </c>
      <c r="I64" s="1" t="n">
        <f aca="false">SUM('WC MO'!$B64:I64)</f>
        <v>0</v>
      </c>
      <c r="J64" s="1" t="n">
        <f aca="false">SUM('WC MO'!$B64:J64)</f>
        <v>0</v>
      </c>
      <c r="K64" s="1" t="n">
        <f aca="false">SUM('WC MO'!$B64:K64)</f>
        <v>0</v>
      </c>
      <c r="L64" s="1" t="n">
        <f aca="false">SUM('WC MO'!$B64:L64)</f>
        <v>0</v>
      </c>
      <c r="M64" s="1" t="n">
        <f aca="false">SUM('WC MO'!$B64:M64)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SUM('WC MO'!$B65:B65)</f>
        <v>0</v>
      </c>
      <c r="C65" s="27" t="n">
        <f aca="false">SUM('WC MO'!$B65:C65)</f>
        <v>0</v>
      </c>
      <c r="D65" s="27" t="n">
        <f aca="false">SUM('WC MO'!$B65:D65)</f>
        <v>0</v>
      </c>
      <c r="E65" s="27" t="n">
        <f aca="false">SUM('WC MO'!$B65:E65)</f>
        <v>0</v>
      </c>
      <c r="F65" s="27" t="n">
        <f aca="false">SUM('WC MO'!$B65:F65)</f>
        <v>0</v>
      </c>
      <c r="G65" s="27" t="n">
        <f aca="false">SUM('WC MO'!$B65:G65)</f>
        <v>1474436</v>
      </c>
      <c r="H65" s="27" t="n">
        <f aca="false">SUM('WC MO'!$B65:H65)</f>
        <v>3588662</v>
      </c>
      <c r="I65" s="27" t="n">
        <f aca="false">SUM('WC MO'!$B65:I65)</f>
        <v>5593106</v>
      </c>
      <c r="J65" s="27" t="n">
        <f aca="false">SUM('WC MO'!$B65:J65)</f>
        <v>7474260</v>
      </c>
      <c r="K65" s="27" t="n">
        <f aca="false">SUM('WC MO'!$B65:K65)</f>
        <v>9363167</v>
      </c>
      <c r="L65" s="27" t="n">
        <f aca="false">SUM('WC MO'!$B65:L65)</f>
        <v>11345890</v>
      </c>
      <c r="M65" s="27" t="n">
        <f aca="false">SUM('WC MO'!$B65:M65)</f>
        <v>13337600</v>
      </c>
    </row>
    <row r="67" customFormat="false" ht="13.5" hidden="false" customHeight="false" outlineLevel="0" collapsed="false">
      <c r="A67" s="10" t="s">
        <v>74</v>
      </c>
      <c r="B67" s="28" t="n">
        <f aca="false">SUM('WC MO'!$B67:B67)</f>
        <v>0</v>
      </c>
      <c r="C67" s="28" t="n">
        <f aca="false">SUM('WC MO'!$B67:C67)</f>
        <v>97063.16</v>
      </c>
      <c r="D67" s="28" t="n">
        <f aca="false">SUM('WC MO'!$B67:D67)</f>
        <v>178652.16</v>
      </c>
      <c r="E67" s="28" t="n">
        <f aca="false">SUM('WC MO'!$B67:E67)</f>
        <v>330363.99</v>
      </c>
      <c r="F67" s="28" t="n">
        <f aca="false">SUM('WC MO'!$B67:F67)</f>
        <v>530363.99</v>
      </c>
      <c r="G67" s="28" t="n">
        <f aca="false">SUM('WC MO'!$B67:G67)</f>
        <v>2678099.40476191</v>
      </c>
      <c r="H67" s="28" t="n">
        <f aca="false">SUM('WC MO'!$B67:H67)</f>
        <v>5137508.80952381</v>
      </c>
      <c r="I67" s="28" t="n">
        <f aca="false">SUM('WC MO'!$B67:I67)</f>
        <v>7487138.21428572</v>
      </c>
      <c r="J67" s="28" t="n">
        <f aca="false">SUM('WC MO'!$B67:J67)</f>
        <v>9713475.61904762</v>
      </c>
      <c r="K67" s="28" t="n">
        <f aca="false">SUM('WC MO'!$B67:K67)</f>
        <v>12051669.0238095</v>
      </c>
      <c r="L67" s="28" t="n">
        <f aca="false">SUM('WC MO'!$B67:L67)</f>
        <v>14379576.4285714</v>
      </c>
      <c r="M67" s="28" t="n">
        <f aca="false">SUM('WC MO'!$B67:M67)</f>
        <v>16716472.8333333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Wilton Center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91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XML/filtered-attachments/xls/00_O_M_analysis___0003.xls'#$WC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45926.9453077263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92</v>
      </c>
      <c r="C77" s="15" t="s">
        <v>92</v>
      </c>
      <c r="D77" s="15" t="s">
        <v>92</v>
      </c>
      <c r="E77" s="15" t="s">
        <v>92</v>
      </c>
      <c r="F77" s="15" t="s">
        <v>92</v>
      </c>
      <c r="G77" s="15" t="s">
        <v>92</v>
      </c>
      <c r="H77" s="15" t="s">
        <v>92</v>
      </c>
      <c r="I77" s="15" t="s">
        <v>92</v>
      </c>
      <c r="J77" s="15" t="s">
        <v>92</v>
      </c>
      <c r="K77" s="15" t="s">
        <v>92</v>
      </c>
      <c r="L77" s="15" t="s">
        <v>92</v>
      </c>
      <c r="M77" s="15" t="s">
        <v>92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23</v>
      </c>
      <c r="B80" s="19" t="n">
        <f aca="false">SUM('WC MO'!$B80:B80)</f>
        <v>172157</v>
      </c>
      <c r="C80" s="19" t="n">
        <f aca="false">SUM('WC MO'!$B80:C80)</f>
        <v>353930</v>
      </c>
      <c r="D80" s="19" t="n">
        <f aca="false">SUM('WC MO'!$B80:D80)</f>
        <v>555208</v>
      </c>
      <c r="E80" s="19" t="n">
        <f aca="false">SUM('WC MO'!$B80:E80)</f>
        <v>709985</v>
      </c>
      <c r="F80" s="19" t="n">
        <f aca="false">SUM('WC MO'!$B80:F80)</f>
        <v>827647</v>
      </c>
      <c r="G80" s="19" t="n">
        <f aca="false">SUM('WC MO'!$B80:G80)</f>
        <v>858480</v>
      </c>
      <c r="H80" s="19" t="n">
        <f aca="false">SUM('WC MO'!$B80:H80)</f>
        <v>858480</v>
      </c>
      <c r="I80" s="19" t="n">
        <f aca="false">SUM('WC MO'!$B80:I80)</f>
        <v>858480</v>
      </c>
      <c r="J80" s="19" t="n">
        <f aca="false">SUM('WC MO'!$B80:J80)</f>
        <v>858480</v>
      </c>
      <c r="K80" s="19" t="n">
        <f aca="false">SUM('WC MO'!$B80:K80)</f>
        <v>858480</v>
      </c>
      <c r="L80" s="19" t="n">
        <f aca="false">SUM('WC MO'!$B80:L80)</f>
        <v>858480</v>
      </c>
      <c r="M80" s="19" t="n">
        <f aca="false">SUM('WC MO'!$B80:M80)</f>
        <v>858480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f aca="false">SUM('WC MO'!$B84:B84)</f>
        <v>0</v>
      </c>
      <c r="C84" s="1" t="n">
        <f aca="false">SUM('WC MO'!$B84:C84)</f>
        <v>0</v>
      </c>
      <c r="D84" s="1" t="n">
        <f aca="false">SUM('WC MO'!$B84:D84)</f>
        <v>0</v>
      </c>
      <c r="E84" s="1" t="n">
        <f aca="false">SUM('WC MO'!$B84:E84)</f>
        <v>0</v>
      </c>
      <c r="F84" s="1" t="n">
        <f aca="false">SUM('WC MO'!$B84:F84)</f>
        <v>0</v>
      </c>
      <c r="G84" s="1" t="n">
        <f aca="false">SUM('WC MO'!$B84:G84)</f>
        <v>0</v>
      </c>
      <c r="H84" s="1" t="n">
        <f aca="false">SUM('WC MO'!$B84:H84)</f>
        <v>0</v>
      </c>
      <c r="I84" s="1" t="n">
        <f aca="false">SUM('WC MO'!$B84:I84)</f>
        <v>0</v>
      </c>
      <c r="J84" s="1" t="n">
        <f aca="false">SUM('WC MO'!$B84:J84)</f>
        <v>0</v>
      </c>
      <c r="K84" s="1" t="n">
        <f aca="false">SUM('WC MO'!$B84:K84)</f>
        <v>0</v>
      </c>
      <c r="L84" s="1" t="n">
        <f aca="false">SUM('WC MO'!$B84:L84)</f>
        <v>0</v>
      </c>
      <c r="M84" s="1" t="n">
        <f aca="false">SUM('WC MO'!$B84:M84)</f>
        <v>0</v>
      </c>
    </row>
    <row r="85" customFormat="false" ht="12.75" hidden="false" customHeight="false" outlineLevel="0" collapsed="false">
      <c r="A85" s="21" t="s">
        <v>28</v>
      </c>
      <c r="B85" s="1" t="n">
        <f aca="false">SUM('WC MO'!$B85:B85)</f>
        <v>0</v>
      </c>
      <c r="C85" s="1" t="n">
        <f aca="false">SUM('WC MO'!$B85:C85)</f>
        <v>0</v>
      </c>
      <c r="D85" s="1" t="n">
        <f aca="false">SUM('WC MO'!$B85:D85)</f>
        <v>0</v>
      </c>
      <c r="E85" s="1" t="n">
        <f aca="false">SUM('WC MO'!$B85:E85)</f>
        <v>0</v>
      </c>
      <c r="F85" s="1" t="n">
        <f aca="false">SUM('WC MO'!$B85:F85)</f>
        <v>0</v>
      </c>
      <c r="G85" s="1" t="n">
        <f aca="false">SUM('WC MO'!$B85:G85)</f>
        <v>0</v>
      </c>
      <c r="H85" s="1" t="n">
        <f aca="false">SUM('WC MO'!$B85:H85)</f>
        <v>0</v>
      </c>
      <c r="I85" s="1" t="n">
        <f aca="false">SUM('WC MO'!$B85:I85)</f>
        <v>0</v>
      </c>
      <c r="J85" s="1" t="n">
        <f aca="false">SUM('WC MO'!$B85:J85)</f>
        <v>0</v>
      </c>
      <c r="K85" s="1" t="n">
        <f aca="false">SUM('WC MO'!$B85:K85)</f>
        <v>0</v>
      </c>
      <c r="L85" s="1" t="n">
        <f aca="false">SUM('WC MO'!$B85:L85)</f>
        <v>0</v>
      </c>
      <c r="M85" s="1" t="n">
        <f aca="false">SUM('WC MO'!$B85:M85)</f>
        <v>0</v>
      </c>
    </row>
    <row r="86" customFormat="false" ht="12.75" hidden="false" customHeight="false" outlineLevel="0" collapsed="false">
      <c r="A86" s="21" t="s">
        <v>29</v>
      </c>
      <c r="B86" s="1" t="n">
        <f aca="false">SUM('WC MO'!$B86:B86)</f>
        <v>0</v>
      </c>
      <c r="C86" s="1" t="n">
        <f aca="false">SUM('WC MO'!$B86:C86)</f>
        <v>0</v>
      </c>
      <c r="D86" s="1" t="n">
        <f aca="false">SUM('WC MO'!$B86:D86)</f>
        <v>0</v>
      </c>
      <c r="E86" s="1" t="n">
        <f aca="false">SUM('WC MO'!$B86:E86)</f>
        <v>0</v>
      </c>
      <c r="F86" s="1" t="n">
        <f aca="false">SUM('WC MO'!$B86:F86)</f>
        <v>0</v>
      </c>
      <c r="G86" s="1" t="n">
        <f aca="false">SUM('WC MO'!$B86:G86)</f>
        <v>0</v>
      </c>
      <c r="H86" s="1" t="n">
        <f aca="false">SUM('WC MO'!$B86:H86)</f>
        <v>0</v>
      </c>
      <c r="I86" s="1" t="n">
        <f aca="false">SUM('WC MO'!$B86:I86)</f>
        <v>0</v>
      </c>
      <c r="J86" s="1" t="n">
        <f aca="false">SUM('WC MO'!$B86:J86)</f>
        <v>0</v>
      </c>
      <c r="K86" s="1" t="n">
        <f aca="false">SUM('WC MO'!$B86:K86)</f>
        <v>0</v>
      </c>
      <c r="L86" s="1" t="n">
        <f aca="false">SUM('WC MO'!$B86:L86)</f>
        <v>0</v>
      </c>
      <c r="M86" s="1" t="n">
        <f aca="false">SUM('WC MO'!$B86:M86)</f>
        <v>0</v>
      </c>
    </row>
    <row r="87" customFormat="false" ht="12.75" hidden="false" customHeight="false" outlineLevel="0" collapsed="false">
      <c r="A87" s="21" t="s">
        <v>30</v>
      </c>
      <c r="B87" s="1" t="n">
        <f aca="false">SUM('WC MO'!$B87:B87)</f>
        <v>0</v>
      </c>
      <c r="C87" s="1" t="n">
        <f aca="false">SUM('WC MO'!$B87:C87)</f>
        <v>0</v>
      </c>
      <c r="D87" s="1" t="n">
        <f aca="false">SUM('WC MO'!$B87:D87)</f>
        <v>0</v>
      </c>
      <c r="E87" s="1" t="n">
        <f aca="false">SUM('WC MO'!$B87:E87)</f>
        <v>0</v>
      </c>
      <c r="F87" s="1" t="n">
        <f aca="false">SUM('WC MO'!$B87:F87)</f>
        <v>0</v>
      </c>
      <c r="G87" s="1" t="n">
        <f aca="false">SUM('WC MO'!$B87:G87)</f>
        <v>0</v>
      </c>
      <c r="H87" s="1" t="n">
        <f aca="false">SUM('WC MO'!$B87:H87)</f>
        <v>0</v>
      </c>
      <c r="I87" s="1" t="n">
        <f aca="false">SUM('WC MO'!$B87:I87)</f>
        <v>0</v>
      </c>
      <c r="J87" s="1" t="n">
        <f aca="false">SUM('WC MO'!$B87:J87)</f>
        <v>0</v>
      </c>
      <c r="K87" s="1" t="n">
        <f aca="false">SUM('WC MO'!$B87:K87)</f>
        <v>0</v>
      </c>
      <c r="L87" s="1" t="n">
        <f aca="false">SUM('WC MO'!$B87:L87)</f>
        <v>0</v>
      </c>
      <c r="M87" s="1" t="n">
        <f aca="false">SUM('WC MO'!$B87:M87)</f>
        <v>0</v>
      </c>
    </row>
    <row r="88" customFormat="false" ht="12.75" hidden="false" customHeight="false" outlineLevel="0" collapsed="false">
      <c r="A88" s="21" t="s">
        <v>31</v>
      </c>
      <c r="B88" s="1" t="n">
        <f aca="false">SUM('WC MO'!$B88:B88)</f>
        <v>0</v>
      </c>
      <c r="C88" s="1" t="n">
        <f aca="false">SUM('WC MO'!$B88:C88)</f>
        <v>0</v>
      </c>
      <c r="D88" s="1" t="n">
        <f aca="false">SUM('WC MO'!$B88:D88)</f>
        <v>0</v>
      </c>
      <c r="E88" s="1" t="n">
        <f aca="false">SUM('WC MO'!$B88:E88)</f>
        <v>0</v>
      </c>
      <c r="F88" s="1" t="n">
        <f aca="false">SUM('WC MO'!$B88:F88)</f>
        <v>0</v>
      </c>
      <c r="G88" s="1" t="n">
        <f aca="false">SUM('WC MO'!$B88:G88)</f>
        <v>0</v>
      </c>
      <c r="H88" s="1" t="n">
        <f aca="false">SUM('WC MO'!$B88:H88)</f>
        <v>0</v>
      </c>
      <c r="I88" s="1" t="n">
        <f aca="false">SUM('WC MO'!$B88:I88)</f>
        <v>0</v>
      </c>
      <c r="J88" s="1" t="n">
        <f aca="false">SUM('WC MO'!$B88:J88)</f>
        <v>0</v>
      </c>
      <c r="K88" s="1" t="n">
        <f aca="false">SUM('WC MO'!$B88:K88)</f>
        <v>0</v>
      </c>
      <c r="L88" s="1" t="n">
        <f aca="false">SUM('WC MO'!$B88:L88)</f>
        <v>0</v>
      </c>
      <c r="M88" s="1" t="n">
        <f aca="false">SUM('WC MO'!$B88:M88)</f>
        <v>0</v>
      </c>
    </row>
    <row r="89" customFormat="false" ht="12.75" hidden="false" customHeight="false" outlineLevel="0" collapsed="false">
      <c r="A89" s="21" t="s">
        <v>32</v>
      </c>
      <c r="B89" s="1" t="n">
        <f aca="false">SUM('WC MO'!$B89:B89)</f>
        <v>0</v>
      </c>
      <c r="C89" s="1" t="n">
        <f aca="false">SUM('WC MO'!$B89:C89)</f>
        <v>0</v>
      </c>
      <c r="D89" s="1" t="n">
        <f aca="false">SUM('WC MO'!$B89:D89)</f>
        <v>0</v>
      </c>
      <c r="E89" s="1" t="n">
        <f aca="false">SUM('WC MO'!$B89:E89)</f>
        <v>0</v>
      </c>
      <c r="F89" s="1" t="n">
        <f aca="false">SUM('WC MO'!$B89:F89)</f>
        <v>0</v>
      </c>
      <c r="G89" s="1" t="n">
        <f aca="false">SUM('WC MO'!$B89:G89)</f>
        <v>0</v>
      </c>
      <c r="H89" s="1" t="n">
        <f aca="false">SUM('WC MO'!$B89:H89)</f>
        <v>0</v>
      </c>
      <c r="I89" s="1" t="n">
        <f aca="false">SUM('WC MO'!$B89:I89)</f>
        <v>0</v>
      </c>
      <c r="J89" s="1" t="n">
        <f aca="false">SUM('WC MO'!$B89:J89)</f>
        <v>0</v>
      </c>
      <c r="K89" s="1" t="n">
        <f aca="false">SUM('WC MO'!$B89:K89)</f>
        <v>0</v>
      </c>
      <c r="L89" s="1" t="n">
        <f aca="false">SUM('WC MO'!$B89:L89)</f>
        <v>0</v>
      </c>
      <c r="M89" s="1" t="n">
        <f aca="false">SUM('WC MO'!$B89:M89)</f>
        <v>0</v>
      </c>
    </row>
    <row r="90" customFormat="false" ht="12.75" hidden="false" customHeight="false" outlineLevel="0" collapsed="false">
      <c r="A90" s="21" t="s">
        <v>33</v>
      </c>
      <c r="B90" s="1" t="n">
        <f aca="false">SUM('WC MO'!$B90:B90)</f>
        <v>0</v>
      </c>
      <c r="C90" s="1" t="n">
        <f aca="false">SUM('WC MO'!$B90:C90)</f>
        <v>0</v>
      </c>
      <c r="D90" s="1" t="n">
        <f aca="false">SUM('WC MO'!$B90:D90)</f>
        <v>0</v>
      </c>
      <c r="E90" s="1" t="n">
        <f aca="false">SUM('WC MO'!$B90:E90)</f>
        <v>0</v>
      </c>
      <c r="F90" s="1" t="n">
        <f aca="false">SUM('WC MO'!$B90:F90)</f>
        <v>0</v>
      </c>
      <c r="G90" s="1" t="n">
        <f aca="false">SUM('WC MO'!$B90:G90)</f>
        <v>1973</v>
      </c>
      <c r="H90" s="1" t="n">
        <f aca="false">SUM('WC MO'!$B90:H90)</f>
        <v>3947</v>
      </c>
      <c r="I90" s="1" t="n">
        <f aca="false">SUM('WC MO'!$B90:I90)</f>
        <v>5921</v>
      </c>
      <c r="J90" s="1" t="n">
        <f aca="false">SUM('WC MO'!$B90:J90)</f>
        <v>7894</v>
      </c>
      <c r="K90" s="1" t="n">
        <f aca="false">SUM('WC MO'!$B90:K90)</f>
        <v>15788</v>
      </c>
      <c r="L90" s="1" t="n">
        <f aca="false">SUM('WC MO'!$B90:L90)</f>
        <v>17762</v>
      </c>
      <c r="M90" s="1" t="n">
        <f aca="false">SUM('WC MO'!$B90:M90)</f>
        <v>19735</v>
      </c>
    </row>
    <row r="91" customFormat="false" ht="12.75" hidden="false" customHeight="false" outlineLevel="0" collapsed="false">
      <c r="A91" s="21" t="s">
        <v>34</v>
      </c>
      <c r="B91" s="1" t="n">
        <f aca="false">SUM('WC MO'!$B91:B91)</f>
        <v>0</v>
      </c>
      <c r="C91" s="1" t="n">
        <f aca="false">SUM('WC MO'!$B91:C91)</f>
        <v>0</v>
      </c>
      <c r="D91" s="1" t="n">
        <f aca="false">SUM('WC MO'!$B91:D91)</f>
        <v>0</v>
      </c>
      <c r="E91" s="1" t="n">
        <f aca="false">SUM('WC MO'!$B91:E91)</f>
        <v>0</v>
      </c>
      <c r="F91" s="1" t="n">
        <f aca="false">SUM('WC MO'!$B91:F91)</f>
        <v>0</v>
      </c>
      <c r="G91" s="1" t="n">
        <f aca="false">SUM('WC MO'!$B91:G91)</f>
        <v>0</v>
      </c>
      <c r="H91" s="1" t="n">
        <f aca="false">SUM('WC MO'!$B91:H91)</f>
        <v>0</v>
      </c>
      <c r="I91" s="1" t="n">
        <f aca="false">SUM('WC MO'!$B91:I91)</f>
        <v>0</v>
      </c>
      <c r="J91" s="1" t="n">
        <f aca="false">SUM('WC MO'!$B91:J91)</f>
        <v>0</v>
      </c>
      <c r="K91" s="1" t="n">
        <f aca="false">SUM('WC MO'!$B91:K91)</f>
        <v>0</v>
      </c>
      <c r="L91" s="1" t="n">
        <f aca="false">SUM('WC MO'!$B91:L91)</f>
        <v>0</v>
      </c>
      <c r="M91" s="1" t="n">
        <f aca="false">SUM('WC MO'!$B91:M91)</f>
        <v>0</v>
      </c>
    </row>
    <row r="92" customFormat="false" ht="12.75" hidden="false" customHeight="false" outlineLevel="0" collapsed="false">
      <c r="A92" s="21" t="s">
        <v>35</v>
      </c>
      <c r="B92" s="1" t="n">
        <f aca="false">SUM('WC MO'!$B92:B92)</f>
        <v>0</v>
      </c>
      <c r="C92" s="1" t="n">
        <f aca="false">SUM('WC MO'!$B92:C92)</f>
        <v>0</v>
      </c>
      <c r="D92" s="1" t="n">
        <f aca="false">SUM('WC MO'!$B92:D92)</f>
        <v>0</v>
      </c>
      <c r="E92" s="1" t="n">
        <f aca="false">SUM('WC MO'!$B92:E92)</f>
        <v>0</v>
      </c>
      <c r="F92" s="1" t="n">
        <f aca="false">SUM('WC MO'!$B92:F92)</f>
        <v>0</v>
      </c>
      <c r="G92" s="1" t="n">
        <f aca="false">SUM('WC MO'!$B92:G92)</f>
        <v>0</v>
      </c>
      <c r="H92" s="1" t="n">
        <f aca="false">SUM('WC MO'!$B92:H92)</f>
        <v>0</v>
      </c>
      <c r="I92" s="1" t="n">
        <f aca="false">SUM('WC MO'!$B92:I92)</f>
        <v>0</v>
      </c>
      <c r="J92" s="1" t="n">
        <f aca="false">SUM('WC MO'!$B92:J92)</f>
        <v>0</v>
      </c>
      <c r="K92" s="1" t="n">
        <f aca="false">SUM('WC MO'!$B92:K92)</f>
        <v>0</v>
      </c>
      <c r="L92" s="1" t="n">
        <f aca="false">SUM('WC MO'!$B92:L92)</f>
        <v>0</v>
      </c>
      <c r="M92" s="1" t="n">
        <f aca="false">SUM('WC MO'!$B92:M92)</f>
        <v>0</v>
      </c>
    </row>
    <row r="93" customFormat="false" ht="12.75" hidden="false" customHeight="false" outlineLevel="0" collapsed="false">
      <c r="A93" s="21" t="s">
        <v>36</v>
      </c>
      <c r="B93" s="1" t="n">
        <f aca="false">SUM('WC MO'!$B93:B93)</f>
        <v>0</v>
      </c>
      <c r="C93" s="1" t="n">
        <f aca="false">SUM('WC MO'!$B93:C93)</f>
        <v>0</v>
      </c>
      <c r="D93" s="1" t="n">
        <f aca="false">SUM('WC MO'!$B93:D93)</f>
        <v>0</v>
      </c>
      <c r="E93" s="1" t="n">
        <f aca="false">SUM('WC MO'!$B93:E93)</f>
        <v>0</v>
      </c>
      <c r="F93" s="1" t="n">
        <f aca="false">SUM('WC MO'!$B93:F93)</f>
        <v>0</v>
      </c>
      <c r="G93" s="1" t="n">
        <f aca="false">SUM('WC MO'!$B93:G93)</f>
        <v>0</v>
      </c>
      <c r="H93" s="1" t="n">
        <f aca="false">SUM('WC MO'!$B93:H93)</f>
        <v>0</v>
      </c>
      <c r="I93" s="1" t="n">
        <f aca="false">SUM('WC MO'!$B93:I93)</f>
        <v>0</v>
      </c>
      <c r="J93" s="1" t="n">
        <f aca="false">SUM('WC MO'!$B93:J93)</f>
        <v>0</v>
      </c>
      <c r="K93" s="1" t="n">
        <f aca="false">SUM('WC MO'!$B93:K93)</f>
        <v>0</v>
      </c>
      <c r="L93" s="1" t="n">
        <f aca="false">SUM('WC MO'!$B93:L93)</f>
        <v>0</v>
      </c>
      <c r="M93" s="1" t="n">
        <f aca="false">SUM('WC MO'!$B93:M93)</f>
        <v>0</v>
      </c>
    </row>
    <row r="94" customFormat="false" ht="12.75" hidden="false" customHeight="false" outlineLevel="0" collapsed="false">
      <c r="A94" s="21" t="s">
        <v>37</v>
      </c>
      <c r="B94" s="1" t="n">
        <f aca="false">SUM('WC MO'!$B94:B94)</f>
        <v>0</v>
      </c>
      <c r="C94" s="1" t="n">
        <f aca="false">SUM('WC MO'!$B94:C94)</f>
        <v>0</v>
      </c>
      <c r="D94" s="1" t="n">
        <f aca="false">SUM('WC MO'!$B94:D94)</f>
        <v>0</v>
      </c>
      <c r="E94" s="1" t="n">
        <f aca="false">SUM('WC MO'!$B94:E94)</f>
        <v>0</v>
      </c>
      <c r="F94" s="1" t="n">
        <f aca="false">SUM('WC MO'!$B94:F94)</f>
        <v>0</v>
      </c>
      <c r="G94" s="1" t="n">
        <f aca="false">SUM('WC MO'!$B94:G94)</f>
        <v>0</v>
      </c>
      <c r="H94" s="1" t="n">
        <f aca="false">SUM('WC MO'!$B94:H94)</f>
        <v>0</v>
      </c>
      <c r="I94" s="1" t="n">
        <f aca="false">SUM('WC MO'!$B94:I94)</f>
        <v>0</v>
      </c>
      <c r="J94" s="1" t="n">
        <f aca="false">SUM('WC MO'!$B94:J94)</f>
        <v>0</v>
      </c>
      <c r="K94" s="1" t="n">
        <f aca="false">SUM('WC MO'!$B94:K94)</f>
        <v>0</v>
      </c>
      <c r="L94" s="1" t="n">
        <f aca="false">SUM('WC MO'!$B94:L94)</f>
        <v>0</v>
      </c>
      <c r="M94" s="1" t="n">
        <f aca="false">SUM('WC MO'!$B94:M94)</f>
        <v>0</v>
      </c>
    </row>
    <row r="95" customFormat="false" ht="12.75" hidden="false" customHeight="false" outlineLevel="0" collapsed="false">
      <c r="A95" s="21" t="s">
        <v>38</v>
      </c>
      <c r="B95" s="1" t="n">
        <f aca="false">SUM('WC MO'!$B95:B95)</f>
        <v>0</v>
      </c>
      <c r="C95" s="1" t="n">
        <f aca="false">SUM('WC MO'!$B95:C95)</f>
        <v>0</v>
      </c>
      <c r="D95" s="1" t="n">
        <f aca="false">SUM('WC MO'!$B95:D95)</f>
        <v>0</v>
      </c>
      <c r="E95" s="1" t="n">
        <f aca="false">SUM('WC MO'!$B95:E95)</f>
        <v>0</v>
      </c>
      <c r="F95" s="1" t="n">
        <f aca="false">SUM('WC MO'!$B95:F95)</f>
        <v>0</v>
      </c>
      <c r="G95" s="1" t="n">
        <f aca="false">SUM('WC MO'!$B95:G95)</f>
        <v>0</v>
      </c>
      <c r="H95" s="1" t="n">
        <f aca="false">SUM('WC MO'!$B95:H95)</f>
        <v>0</v>
      </c>
      <c r="I95" s="1" t="n">
        <f aca="false">SUM('WC MO'!$B95:I95)</f>
        <v>0</v>
      </c>
      <c r="J95" s="1" t="n">
        <f aca="false">SUM('WC MO'!$B95:J95)</f>
        <v>0</v>
      </c>
      <c r="K95" s="1" t="n">
        <f aca="false">SUM('WC MO'!$B95:K95)</f>
        <v>0</v>
      </c>
      <c r="L95" s="1" t="n">
        <f aca="false">SUM('WC MO'!$B95:L95)</f>
        <v>0</v>
      </c>
      <c r="M95" s="1" t="n">
        <f aca="false">SUM('WC MO'!$B95:M95)</f>
        <v>0</v>
      </c>
    </row>
    <row r="96" customFormat="false" ht="12.75" hidden="false" customHeight="false" outlineLevel="0" collapsed="false">
      <c r="A96" s="21" t="s">
        <v>93</v>
      </c>
      <c r="B96" s="1" t="n">
        <f aca="false">SUM('WC MO'!$B96:B96)</f>
        <v>0</v>
      </c>
      <c r="C96" s="1" t="n">
        <f aca="false">SUM('WC MO'!$B96:C96)</f>
        <v>0</v>
      </c>
      <c r="D96" s="1" t="n">
        <f aca="false">SUM('WC MO'!$B96:D96)</f>
        <v>0</v>
      </c>
      <c r="E96" s="1" t="n">
        <f aca="false">SUM('WC MO'!$B96:E96)</f>
        <v>0</v>
      </c>
      <c r="F96" s="1" t="n">
        <f aca="false">SUM('WC MO'!$B96:F96)</f>
        <v>0</v>
      </c>
      <c r="G96" s="1" t="n">
        <f aca="false">SUM('WC MO'!$B96:G96)</f>
        <v>0</v>
      </c>
      <c r="H96" s="1" t="n">
        <f aca="false">SUM('WC MO'!$B96:H96)</f>
        <v>0</v>
      </c>
      <c r="I96" s="1" t="n">
        <f aca="false">SUM('WC MO'!$B96:I96)</f>
        <v>0</v>
      </c>
      <c r="J96" s="1" t="n">
        <f aca="false">SUM('WC MO'!$B96:J96)</f>
        <v>0</v>
      </c>
      <c r="K96" s="1" t="n">
        <f aca="false">SUM('WC MO'!$B96:K96)</f>
        <v>0</v>
      </c>
      <c r="L96" s="1" t="n">
        <f aca="false">SUM('WC MO'!$B96:L96)</f>
        <v>0</v>
      </c>
      <c r="M96" s="1" t="n">
        <f aca="false">SUM('WC MO'!$B96:M96)</f>
        <v>0</v>
      </c>
    </row>
    <row r="97" customFormat="false" ht="12.75" hidden="false" customHeight="false" outlineLevel="0" collapsed="false">
      <c r="A97" s="21" t="s">
        <v>40</v>
      </c>
      <c r="B97" s="1" t="n">
        <f aca="false">SUM('WC MO'!$B97:B97)</f>
        <v>0</v>
      </c>
      <c r="C97" s="1" t="n">
        <f aca="false">SUM('WC MO'!$B97:C97)</f>
        <v>0</v>
      </c>
      <c r="D97" s="1" t="n">
        <f aca="false">SUM('WC MO'!$B97:D97)</f>
        <v>0</v>
      </c>
      <c r="E97" s="1" t="n">
        <f aca="false">SUM('WC MO'!$B97:E97)</f>
        <v>0</v>
      </c>
      <c r="F97" s="1" t="n">
        <f aca="false">SUM('WC MO'!$B97:F97)</f>
        <v>0</v>
      </c>
      <c r="G97" s="1" t="n">
        <f aca="false">SUM('WC MO'!$B97:G97)</f>
        <v>225</v>
      </c>
      <c r="H97" s="1" t="n">
        <f aca="false">SUM('WC MO'!$B97:H97)</f>
        <v>449</v>
      </c>
      <c r="I97" s="1" t="n">
        <f aca="false">SUM('WC MO'!$B97:I97)</f>
        <v>674</v>
      </c>
      <c r="J97" s="1" t="n">
        <f aca="false">SUM('WC MO'!$B97:J97)</f>
        <v>899</v>
      </c>
      <c r="K97" s="1" t="n">
        <f aca="false">SUM('WC MO'!$B97:K97)</f>
        <v>1797</v>
      </c>
      <c r="L97" s="1" t="n">
        <f aca="false">SUM('WC MO'!$B97:L97)</f>
        <v>2021</v>
      </c>
      <c r="M97" s="1" t="n">
        <f aca="false">SUM('WC MO'!$B97:M97)</f>
        <v>2246</v>
      </c>
    </row>
    <row r="98" customFormat="false" ht="12.75" hidden="false" customHeight="false" outlineLevel="0" collapsed="false">
      <c r="A98" s="21" t="s">
        <v>41</v>
      </c>
      <c r="B98" s="1" t="n">
        <f aca="false">SUM('WC MO'!$B98:B98)</f>
        <v>0</v>
      </c>
      <c r="C98" s="1" t="n">
        <f aca="false">SUM('WC MO'!$B98:C98)</f>
        <v>0</v>
      </c>
      <c r="D98" s="1" t="n">
        <f aca="false">SUM('WC MO'!$B98:D98)</f>
        <v>0</v>
      </c>
      <c r="E98" s="1" t="n">
        <f aca="false">SUM('WC MO'!$B98:E98)</f>
        <v>0</v>
      </c>
      <c r="F98" s="1" t="n">
        <f aca="false">SUM('WC MO'!$B98:F98)</f>
        <v>0</v>
      </c>
      <c r="G98" s="1" t="n">
        <f aca="false">SUM('WC MO'!$B98:G98)</f>
        <v>1193</v>
      </c>
      <c r="H98" s="1" t="n">
        <f aca="false">SUM('WC MO'!$B98:H98)</f>
        <v>2386</v>
      </c>
      <c r="I98" s="1" t="n">
        <f aca="false">SUM('WC MO'!$B98:I98)</f>
        <v>3579</v>
      </c>
      <c r="J98" s="1" t="n">
        <f aca="false">SUM('WC MO'!$B98:J98)</f>
        <v>4771</v>
      </c>
      <c r="K98" s="1" t="n">
        <f aca="false">SUM('WC MO'!$B98:K98)</f>
        <v>9543</v>
      </c>
      <c r="L98" s="1" t="n">
        <f aca="false">SUM('WC MO'!$B98:L98)</f>
        <v>10736</v>
      </c>
      <c r="M98" s="1" t="n">
        <f aca="false">SUM('WC MO'!$B98:M98)</f>
        <v>11929</v>
      </c>
    </row>
    <row r="99" customFormat="false" ht="12.75" hidden="false" customHeight="false" outlineLevel="0" collapsed="false">
      <c r="A99" s="21" t="s">
        <v>42</v>
      </c>
      <c r="B99" s="1" t="n">
        <f aca="false">SUM('WC MO'!$B99:B99)</f>
        <v>0</v>
      </c>
      <c r="C99" s="1" t="n">
        <f aca="false">SUM('WC MO'!$B99:C99)</f>
        <v>0</v>
      </c>
      <c r="D99" s="1" t="n">
        <f aca="false">SUM('WC MO'!$B99:D99)</f>
        <v>0</v>
      </c>
      <c r="E99" s="1" t="n">
        <f aca="false">SUM('WC MO'!$B99:E99)</f>
        <v>0</v>
      </c>
      <c r="F99" s="1" t="n">
        <f aca="false">SUM('WC MO'!$B99:F99)</f>
        <v>0</v>
      </c>
      <c r="G99" s="1" t="n">
        <f aca="false">SUM('WC MO'!$B99:G99)</f>
        <v>0</v>
      </c>
      <c r="H99" s="1" t="n">
        <f aca="false">SUM('WC MO'!$B99:H99)</f>
        <v>0</v>
      </c>
      <c r="I99" s="1" t="n">
        <f aca="false">SUM('WC MO'!$B99:I99)</f>
        <v>0</v>
      </c>
      <c r="J99" s="1" t="n">
        <f aca="false">SUM('WC MO'!$B99:J99)</f>
        <v>0</v>
      </c>
      <c r="K99" s="1" t="n">
        <f aca="false">SUM('WC MO'!$B99:K99)</f>
        <v>0</v>
      </c>
      <c r="L99" s="1" t="n">
        <f aca="false">SUM('WC MO'!$B99:L99)</f>
        <v>0</v>
      </c>
      <c r="M99" s="1" t="n">
        <f aca="false">SUM('WC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SUM('WC MO'!$B100:B100)</f>
        <v>0</v>
      </c>
      <c r="C100" s="1" t="n">
        <f aca="false">SUM('WC MO'!$B100:C100)</f>
        <v>0</v>
      </c>
      <c r="D100" s="1" t="n">
        <f aca="false">SUM('WC MO'!$B100:D100)</f>
        <v>0</v>
      </c>
      <c r="E100" s="1" t="n">
        <f aca="false">SUM('WC MO'!$B100:E100)</f>
        <v>0</v>
      </c>
      <c r="F100" s="1" t="n">
        <f aca="false">SUM('WC MO'!$B100:F100)</f>
        <v>0</v>
      </c>
      <c r="G100" s="1" t="n">
        <f aca="false">SUM('WC MO'!$B100:G100)</f>
        <v>466</v>
      </c>
      <c r="H100" s="1" t="n">
        <f aca="false">SUM('WC MO'!$B100:H100)</f>
        <v>933</v>
      </c>
      <c r="I100" s="1" t="n">
        <f aca="false">SUM('WC MO'!$B100:I100)</f>
        <v>1399</v>
      </c>
      <c r="J100" s="1" t="n">
        <f aca="false">SUM('WC MO'!$B100:J100)</f>
        <v>1866</v>
      </c>
      <c r="K100" s="1" t="n">
        <f aca="false">SUM('WC MO'!$B100:K100)</f>
        <v>3733</v>
      </c>
      <c r="L100" s="1" t="n">
        <f aca="false">SUM('WC MO'!$B100:L100)</f>
        <v>4200</v>
      </c>
      <c r="M100" s="1" t="n">
        <f aca="false">SUM('WC MO'!$B100:M100)</f>
        <v>4667</v>
      </c>
    </row>
    <row r="101" customFormat="false" ht="12.75" hidden="false" customHeight="false" outlineLevel="0" collapsed="false">
      <c r="A101" s="21" t="s">
        <v>44</v>
      </c>
      <c r="B101" s="1" t="n">
        <f aca="false">SUM('WC MO'!$B101:B101)</f>
        <v>0</v>
      </c>
      <c r="C101" s="1" t="n">
        <f aca="false">SUM('WC MO'!$B101:C101)</f>
        <v>0</v>
      </c>
      <c r="D101" s="1" t="n">
        <f aca="false">SUM('WC MO'!$B101:D101)</f>
        <v>0</v>
      </c>
      <c r="E101" s="1" t="n">
        <f aca="false">SUM('WC MO'!$B101:E101)</f>
        <v>0</v>
      </c>
      <c r="F101" s="1" t="n">
        <f aca="false">SUM('WC MO'!$B101:F101)</f>
        <v>0</v>
      </c>
      <c r="G101" s="1" t="n">
        <f aca="false">SUM('WC MO'!$B101:G101)</f>
        <v>1379</v>
      </c>
      <c r="H101" s="1" t="n">
        <f aca="false">SUM('WC MO'!$B101:H101)</f>
        <v>2758</v>
      </c>
      <c r="I101" s="1" t="n">
        <f aca="false">SUM('WC MO'!$B101:I101)</f>
        <v>4137</v>
      </c>
      <c r="J101" s="1" t="n">
        <f aca="false">SUM('WC MO'!$B101:J101)</f>
        <v>5517</v>
      </c>
      <c r="K101" s="1" t="n">
        <f aca="false">SUM('WC MO'!$B101:K101)</f>
        <v>6896</v>
      </c>
      <c r="L101" s="1" t="n">
        <f aca="false">SUM('WC MO'!$B101:L101)</f>
        <v>8275</v>
      </c>
      <c r="M101" s="1" t="n">
        <f aca="false">SUM('WC MO'!$B101:M101)</f>
        <v>9654</v>
      </c>
    </row>
    <row r="102" customFormat="false" ht="12.75" hidden="false" customHeight="false" outlineLevel="0" collapsed="false">
      <c r="A102" s="21" t="s">
        <v>45</v>
      </c>
      <c r="B102" s="1" t="n">
        <f aca="false">SUM('WC MO'!$B102:B102)</f>
        <v>0</v>
      </c>
      <c r="C102" s="1" t="n">
        <f aca="false">SUM('WC MO'!$B102:C102)</f>
        <v>0</v>
      </c>
      <c r="D102" s="1" t="n">
        <f aca="false">SUM('WC MO'!$B102:D102)</f>
        <v>0</v>
      </c>
      <c r="E102" s="1" t="n">
        <f aca="false">SUM('WC MO'!$B102:E102)</f>
        <v>0</v>
      </c>
      <c r="F102" s="1" t="n">
        <f aca="false">SUM('WC MO'!$B102:F102)</f>
        <v>0</v>
      </c>
      <c r="G102" s="1" t="n">
        <f aca="false">SUM('WC MO'!$B102:G102)</f>
        <v>16877.1428571429</v>
      </c>
      <c r="H102" s="1" t="n">
        <f aca="false">SUM('WC MO'!$B102:H102)</f>
        <v>33754.2857142857</v>
      </c>
      <c r="I102" s="1" t="n">
        <f aca="false">SUM('WC MO'!$B102:I102)</f>
        <v>50631.4285714286</v>
      </c>
      <c r="J102" s="1" t="n">
        <f aca="false">SUM('WC MO'!$B102:J102)</f>
        <v>67508.5714285714</v>
      </c>
      <c r="K102" s="1" t="n">
        <f aca="false">SUM('WC MO'!$B102:K102)</f>
        <v>84385.7142857143</v>
      </c>
      <c r="L102" s="1" t="n">
        <f aca="false">SUM('WC MO'!$B102:L102)</f>
        <v>101262.857142857</v>
      </c>
      <c r="M102" s="1" t="n">
        <f aca="false">SUM('WC MO'!$B102:M102)</f>
        <v>118140</v>
      </c>
    </row>
    <row r="103" customFormat="false" ht="12.75" hidden="false" customHeight="false" outlineLevel="0" collapsed="false">
      <c r="A103" s="21" t="s">
        <v>46</v>
      </c>
      <c r="B103" s="1" t="n">
        <f aca="false">SUM('WC MO'!$B103:B103)</f>
        <v>0</v>
      </c>
      <c r="C103" s="1" t="n">
        <f aca="false">SUM('WC MO'!$B103:C103)</f>
        <v>0</v>
      </c>
      <c r="D103" s="1" t="n">
        <f aca="false">SUM('WC MO'!$B103:D103)</f>
        <v>0</v>
      </c>
      <c r="E103" s="1" t="n">
        <f aca="false">SUM('WC MO'!$B103:E103)</f>
        <v>0</v>
      </c>
      <c r="F103" s="1" t="n">
        <f aca="false">SUM('WC MO'!$B103:F103)</f>
        <v>0</v>
      </c>
      <c r="G103" s="1" t="n">
        <f aca="false">SUM('WC MO'!$B103:G103)</f>
        <v>65456</v>
      </c>
      <c r="H103" s="1" t="n">
        <f aca="false">SUM('WC MO'!$B103:H103)</f>
        <v>130911</v>
      </c>
      <c r="I103" s="1" t="n">
        <f aca="false">SUM('WC MO'!$B103:I103)</f>
        <v>196366</v>
      </c>
      <c r="J103" s="1" t="n">
        <f aca="false">SUM('WC MO'!$B103:J103)</f>
        <v>261821</v>
      </c>
      <c r="K103" s="1" t="n">
        <f aca="false">SUM('WC MO'!$B103:K103)</f>
        <v>327276</v>
      </c>
      <c r="L103" s="1" t="n">
        <f aca="false">SUM('WC MO'!$B103:L103)</f>
        <v>392731</v>
      </c>
      <c r="M103" s="1" t="n">
        <f aca="false">SUM('WC MO'!$B103:M103)</f>
        <v>458186</v>
      </c>
    </row>
    <row r="104" customFormat="false" ht="12.75" hidden="false" customHeight="false" outlineLevel="0" collapsed="false">
      <c r="A104" s="21" t="s">
        <v>47</v>
      </c>
      <c r="B104" s="1" t="n">
        <f aca="false">SUM('WC MO'!$B104:B104)</f>
        <v>0</v>
      </c>
      <c r="C104" s="1" t="n">
        <f aca="false">SUM('WC MO'!$B104:C104)</f>
        <v>0</v>
      </c>
      <c r="D104" s="1" t="n">
        <f aca="false">SUM('WC MO'!$B104:D104)</f>
        <v>0</v>
      </c>
      <c r="E104" s="1" t="n">
        <f aca="false">SUM('WC MO'!$B104:E104)</f>
        <v>0</v>
      </c>
      <c r="F104" s="1" t="n">
        <f aca="false">SUM('WC MO'!$B104:F104)</f>
        <v>0</v>
      </c>
      <c r="G104" s="1" t="n">
        <f aca="false">SUM('WC MO'!$B104:G104)</f>
        <v>1571</v>
      </c>
      <c r="H104" s="1" t="n">
        <f aca="false">SUM('WC MO'!$B104:H104)</f>
        <v>3143</v>
      </c>
      <c r="I104" s="1" t="n">
        <f aca="false">SUM('WC MO'!$B104:I104)</f>
        <v>4715</v>
      </c>
      <c r="J104" s="1" t="n">
        <f aca="false">SUM('WC MO'!$B104:J104)</f>
        <v>6286</v>
      </c>
      <c r="K104" s="1" t="n">
        <f aca="false">SUM('WC MO'!$B104:K104)</f>
        <v>7857</v>
      </c>
      <c r="L104" s="1" t="n">
        <f aca="false">SUM('WC MO'!$B104:L104)</f>
        <v>9429</v>
      </c>
      <c r="M104" s="1" t="n">
        <f aca="false">SUM('WC MO'!$B104:M104)</f>
        <v>11000</v>
      </c>
    </row>
    <row r="105" customFormat="false" ht="12.75" hidden="false" customHeight="false" outlineLevel="0" collapsed="false">
      <c r="A105" s="21" t="s">
        <v>48</v>
      </c>
      <c r="B105" s="1" t="n">
        <f aca="false">SUM('WC MO'!$B105:B105)</f>
        <v>0</v>
      </c>
      <c r="C105" s="1" t="n">
        <f aca="false">SUM('WC MO'!$B105:C105)</f>
        <v>0</v>
      </c>
      <c r="D105" s="1" t="n">
        <f aca="false">SUM('WC MO'!$B105:D105)</f>
        <v>0</v>
      </c>
      <c r="E105" s="1" t="n">
        <f aca="false">SUM('WC MO'!$B105:E105)</f>
        <v>0</v>
      </c>
      <c r="F105" s="1" t="n">
        <f aca="false">SUM('WC MO'!$B105:F105)</f>
        <v>0</v>
      </c>
      <c r="G105" s="1" t="n">
        <f aca="false">SUM('WC MO'!$B105:G105)</f>
        <v>28397</v>
      </c>
      <c r="H105" s="1" t="n">
        <f aca="false">SUM('WC MO'!$B105:H105)</f>
        <v>56794</v>
      </c>
      <c r="I105" s="1" t="n">
        <f aca="false">SUM('WC MO'!$B105:I105)</f>
        <v>85191</v>
      </c>
      <c r="J105" s="1" t="n">
        <f aca="false">SUM('WC MO'!$B105:J105)</f>
        <v>113588</v>
      </c>
      <c r="K105" s="1" t="n">
        <f aca="false">SUM('WC MO'!$B105:K105)</f>
        <v>141985</v>
      </c>
      <c r="L105" s="1" t="n">
        <f aca="false">SUM('WC MO'!$B105:L105)</f>
        <v>170382</v>
      </c>
      <c r="M105" s="1" t="n">
        <f aca="false">SUM('WC MO'!$B105:M105)</f>
        <v>198779</v>
      </c>
    </row>
    <row r="106" customFormat="false" ht="12.75" hidden="false" customHeight="false" outlineLevel="0" collapsed="false">
      <c r="A106" s="21" t="s">
        <v>49</v>
      </c>
      <c r="B106" s="1" t="n">
        <f aca="false">SUM('WC MO'!$B106:B106)</f>
        <v>0</v>
      </c>
      <c r="C106" s="1" t="n">
        <f aca="false">SUM('WC MO'!$B106:C106)</f>
        <v>0</v>
      </c>
      <c r="D106" s="1" t="n">
        <f aca="false">SUM('WC MO'!$B106:D106)</f>
        <v>0</v>
      </c>
      <c r="E106" s="1" t="n">
        <f aca="false">SUM('WC MO'!$B106:E106)</f>
        <v>0</v>
      </c>
      <c r="F106" s="1" t="n">
        <f aca="false">SUM('WC MO'!$B106:F106)</f>
        <v>0</v>
      </c>
      <c r="G106" s="1" t="n">
        <f aca="false">SUM('WC MO'!$B106:G106)</f>
        <v>0</v>
      </c>
      <c r="H106" s="1" t="n">
        <f aca="false">SUM('WC MO'!$B106:H106)</f>
        <v>0</v>
      </c>
      <c r="I106" s="1" t="n">
        <f aca="false">SUM('WC MO'!$B106:I106)</f>
        <v>0</v>
      </c>
      <c r="J106" s="1" t="n">
        <f aca="false">SUM('WC MO'!$B106:J106)</f>
        <v>0</v>
      </c>
      <c r="K106" s="1" t="n">
        <f aca="false">SUM('WC MO'!$B106:K106)</f>
        <v>0</v>
      </c>
      <c r="L106" s="1" t="n">
        <f aca="false">SUM('WC MO'!$B106:L106)</f>
        <v>0</v>
      </c>
      <c r="M106" s="1" t="n">
        <f aca="false">SUM('WC MO'!$B106:M106)</f>
        <v>0</v>
      </c>
    </row>
    <row r="107" customFormat="false" ht="12.75" hidden="false" customHeight="false" outlineLevel="0" collapsed="false">
      <c r="A107" s="21" t="s">
        <v>50</v>
      </c>
      <c r="B107" s="1" t="n">
        <f aca="false">SUM('WC MO'!$B107:B107)</f>
        <v>0</v>
      </c>
      <c r="C107" s="1" t="n">
        <f aca="false">SUM('WC MO'!$B107:C107)</f>
        <v>0</v>
      </c>
      <c r="D107" s="1" t="n">
        <f aca="false">SUM('WC MO'!$B107:D107)</f>
        <v>0</v>
      </c>
      <c r="E107" s="1" t="n">
        <f aca="false">SUM('WC MO'!$B107:E107)</f>
        <v>0</v>
      </c>
      <c r="F107" s="1" t="n">
        <f aca="false">SUM('WC MO'!$B107:F107)</f>
        <v>0</v>
      </c>
      <c r="G107" s="1" t="n">
        <f aca="false">SUM('WC MO'!$B107:G107)</f>
        <v>44</v>
      </c>
      <c r="H107" s="1" t="n">
        <f aca="false">SUM('WC MO'!$B107:H107)</f>
        <v>88</v>
      </c>
      <c r="I107" s="1" t="n">
        <f aca="false">SUM('WC MO'!$B107:I107)</f>
        <v>132</v>
      </c>
      <c r="J107" s="1" t="n">
        <f aca="false">SUM('WC MO'!$B107:J107)</f>
        <v>176</v>
      </c>
      <c r="K107" s="1" t="n">
        <f aca="false">SUM('WC MO'!$B107:K107)</f>
        <v>350</v>
      </c>
      <c r="L107" s="1" t="n">
        <f aca="false">SUM('WC MO'!$B107:L107)</f>
        <v>394</v>
      </c>
      <c r="M107" s="1" t="n">
        <f aca="false">SUM('WC MO'!$B107:M107)</f>
        <v>438</v>
      </c>
    </row>
    <row r="108" customFormat="false" ht="12.75" hidden="false" customHeight="false" outlineLevel="0" collapsed="false">
      <c r="A108" s="21" t="s">
        <v>51</v>
      </c>
      <c r="B108" s="1" t="n">
        <f aca="false">SUM('WC MO'!$B108:B108)</f>
        <v>0</v>
      </c>
      <c r="C108" s="1" t="n">
        <f aca="false">SUM('WC MO'!$B108:C108)</f>
        <v>0</v>
      </c>
      <c r="D108" s="1" t="n">
        <f aca="false">SUM('WC MO'!$B108:D108)</f>
        <v>0</v>
      </c>
      <c r="E108" s="1" t="n">
        <f aca="false">SUM('WC MO'!$B108:E108)</f>
        <v>0</v>
      </c>
      <c r="F108" s="1" t="n">
        <f aca="false">SUM('WC MO'!$B108:F108)</f>
        <v>0</v>
      </c>
      <c r="G108" s="1" t="n">
        <f aca="false">SUM('WC MO'!$B108:G108)</f>
        <v>30800</v>
      </c>
      <c r="H108" s="1" t="n">
        <f aca="false">SUM('WC MO'!$B108:H108)</f>
        <v>61600</v>
      </c>
      <c r="I108" s="1" t="n">
        <f aca="false">SUM('WC MO'!$B108:I108)</f>
        <v>92400</v>
      </c>
      <c r="J108" s="1" t="n">
        <f aca="false">SUM('WC MO'!$B108:J108)</f>
        <v>123200</v>
      </c>
      <c r="K108" s="1" t="n">
        <f aca="false">SUM('WC MO'!$B108:K108)</f>
        <v>246400</v>
      </c>
      <c r="L108" s="1" t="n">
        <f aca="false">SUM('WC MO'!$B108:L108)</f>
        <v>277200</v>
      </c>
      <c r="M108" s="1" t="n">
        <f aca="false">SUM('WC MO'!$B108:M108)</f>
        <v>308000</v>
      </c>
    </row>
    <row r="109" customFormat="false" ht="12.75" hidden="false" customHeight="false" outlineLevel="0" collapsed="false">
      <c r="A109" s="21" t="s">
        <v>52</v>
      </c>
      <c r="B109" s="1" t="n">
        <f aca="false">SUM('WC MO'!$B109:B109)</f>
        <v>0</v>
      </c>
      <c r="C109" s="1" t="n">
        <f aca="false">SUM('WC MO'!$B109:C109)</f>
        <v>0</v>
      </c>
      <c r="D109" s="1" t="n">
        <f aca="false">SUM('WC MO'!$B109:D109)</f>
        <v>0</v>
      </c>
      <c r="E109" s="1" t="n">
        <f aca="false">SUM('WC MO'!$B109:E109)</f>
        <v>0</v>
      </c>
      <c r="F109" s="1" t="n">
        <f aca="false">SUM('WC MO'!$B109:F109)</f>
        <v>0</v>
      </c>
      <c r="G109" s="1" t="n">
        <f aca="false">SUM('WC MO'!$B109:G109)</f>
        <v>0</v>
      </c>
      <c r="H109" s="1" t="n">
        <f aca="false">SUM('WC MO'!$B109:H109)</f>
        <v>0</v>
      </c>
      <c r="I109" s="1" t="n">
        <f aca="false">SUM('WC MO'!$B109:I109)</f>
        <v>0</v>
      </c>
      <c r="J109" s="1" t="n">
        <f aca="false">SUM('WC MO'!$B109:J109)</f>
        <v>0</v>
      </c>
      <c r="K109" s="1" t="n">
        <f aca="false">SUM('WC MO'!$B109:K109)</f>
        <v>0</v>
      </c>
      <c r="L109" s="1" t="n">
        <f aca="false">SUM('WC MO'!$B109:L109)</f>
        <v>0</v>
      </c>
      <c r="M109" s="1" t="n">
        <f aca="false">SUM('WC MO'!$B109:M109)</f>
        <v>0</v>
      </c>
    </row>
    <row r="110" customFormat="false" ht="12.75" hidden="false" customHeight="false" outlineLevel="0" collapsed="false">
      <c r="A110" s="21" t="s">
        <v>53</v>
      </c>
      <c r="B110" s="1" t="n">
        <f aca="false">SUM('WC MO'!$B109:B109)</f>
        <v>0</v>
      </c>
      <c r="C110" s="1" t="n">
        <f aca="false">SUM('WC MO'!$B109:C109)</f>
        <v>0</v>
      </c>
      <c r="D110" s="1" t="n">
        <f aca="false">SUM('WC MO'!$B109:D109)</f>
        <v>0</v>
      </c>
      <c r="E110" s="1" t="n">
        <f aca="false">SUM('WC MO'!$B109:E109)</f>
        <v>0</v>
      </c>
      <c r="F110" s="1" t="n">
        <f aca="false">SUM('WC MO'!$B109:F109)</f>
        <v>0</v>
      </c>
      <c r="G110" s="1" t="n">
        <f aca="false">SUM('WC MO'!$B110:G110)</f>
        <v>1459</v>
      </c>
      <c r="H110" s="1" t="n">
        <f aca="false">SUM('WC MO'!$B110:H110)</f>
        <v>2917</v>
      </c>
      <c r="I110" s="1" t="n">
        <f aca="false">SUM('WC MO'!$B110:I110)</f>
        <v>4375</v>
      </c>
      <c r="J110" s="1" t="n">
        <f aca="false">SUM('WC MO'!$B110:J110)</f>
        <v>5834</v>
      </c>
      <c r="K110" s="1" t="n">
        <f aca="false">SUM('WC MO'!$B110:K110)</f>
        <v>7292</v>
      </c>
      <c r="L110" s="1" t="n">
        <f aca="false">SUM('WC MO'!$B110:L110)</f>
        <v>8750</v>
      </c>
      <c r="M110" s="1" t="n">
        <f aca="false">SUM('WC MO'!$B110:M110)</f>
        <v>10208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54</v>
      </c>
      <c r="B112" s="23" t="n">
        <f aca="false">SUM('WC MO'!$B112:B112)</f>
        <v>0</v>
      </c>
      <c r="C112" s="23" t="n">
        <f aca="false">SUM('WC MO'!$B112:C112)</f>
        <v>0</v>
      </c>
      <c r="D112" s="23" t="n">
        <f aca="false">SUM('WC MO'!$B112:D112)</f>
        <v>0</v>
      </c>
      <c r="E112" s="23" t="n">
        <f aca="false">SUM('WC MO'!$B112:E112)</f>
        <v>0</v>
      </c>
      <c r="F112" s="23" t="n">
        <f aca="false">SUM('WC MO'!$B112:F112)</f>
        <v>0</v>
      </c>
      <c r="G112" s="23" t="n">
        <f aca="false">SUM('WC MO'!$B112:G112)</f>
        <v>149840.142857143</v>
      </c>
      <c r="H112" s="23" t="n">
        <f aca="false">SUM('WC MO'!$B112:H112)</f>
        <v>299680.285714286</v>
      </c>
      <c r="I112" s="23" t="n">
        <f aca="false">SUM('WC MO'!$B112:I112)</f>
        <v>449520.428571429</v>
      </c>
      <c r="J112" s="23" t="n">
        <f aca="false">SUM('WC MO'!$B112:J112)</f>
        <v>599360.571428571</v>
      </c>
      <c r="K112" s="23" t="n">
        <f aca="false">SUM('WC MO'!$B112:K112)</f>
        <v>853302.714285714</v>
      </c>
      <c r="L112" s="23" t="n">
        <f aca="false">SUM('WC MO'!$B112:L112)</f>
        <v>1003142.85714286</v>
      </c>
      <c r="M112" s="23" t="n">
        <f aca="false">SUM('WC MO'!$B112:M112)</f>
        <v>1152982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f aca="false">SUM('WC MO'!$B114:B114)</f>
        <v>0</v>
      </c>
      <c r="C114" s="24" t="n">
        <f aca="false">SUM('WC MO'!$B114:C114)</f>
        <v>0</v>
      </c>
      <c r="D114" s="24" t="n">
        <f aca="false">SUM('WC MO'!$B114:D114)</f>
        <v>0</v>
      </c>
      <c r="E114" s="24" t="n">
        <f aca="false">SUM('WC MO'!$B114:E114)</f>
        <v>0</v>
      </c>
      <c r="F114" s="24" t="n">
        <f aca="false">SUM('WC MO'!$B114:F114)</f>
        <v>0</v>
      </c>
      <c r="G114" s="24" t="n">
        <f aca="false">SUM('WC MO'!$B114:G114)</f>
        <v>16666.6666666667</v>
      </c>
      <c r="H114" s="24" t="n">
        <f aca="false">SUM('WC MO'!$B114:H114)</f>
        <v>33333.3333333333</v>
      </c>
      <c r="I114" s="24" t="n">
        <f aca="false">SUM('WC MO'!$B114:I114)</f>
        <v>50000</v>
      </c>
      <c r="J114" s="24" t="n">
        <f aca="false">SUM('WC MO'!$B114:J114)</f>
        <v>66666.6666666667</v>
      </c>
      <c r="K114" s="24" t="n">
        <f aca="false">SUM('WC MO'!$B114:K114)</f>
        <v>83333.3333333333</v>
      </c>
      <c r="L114" s="24" t="n">
        <f aca="false">SUM('WC MO'!$B114:L114)</f>
        <v>100000</v>
      </c>
      <c r="M114" s="24" t="n">
        <f aca="false">SUM('WC MO'!$B114:M114)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f aca="false">SUM('WC MO'!$B116:B116)</f>
        <v>0</v>
      </c>
      <c r="C116" s="24" t="n">
        <f aca="false">SUM('WC MO'!$B116:C116)</f>
        <v>0</v>
      </c>
      <c r="D116" s="24" t="n">
        <f aca="false">SUM('WC MO'!$B116:D116)</f>
        <v>0</v>
      </c>
      <c r="E116" s="24" t="n">
        <f aca="false">SUM('WC MO'!$B116:E116)</f>
        <v>0</v>
      </c>
      <c r="F116" s="24" t="n">
        <f aca="false">SUM('WC MO'!$B116:F116)</f>
        <v>0</v>
      </c>
      <c r="G116" s="24" t="n">
        <f aca="false">SUM('WC MO'!$B116:G116)</f>
        <v>85714</v>
      </c>
      <c r="H116" s="24" t="n">
        <f aca="false">SUM('WC MO'!$B116:H116)</f>
        <v>171428</v>
      </c>
      <c r="I116" s="24" t="n">
        <f aca="false">SUM('WC MO'!$B116:I116)</f>
        <v>257142</v>
      </c>
      <c r="J116" s="24" t="n">
        <f aca="false">SUM('WC MO'!$B116:J116)</f>
        <v>342856</v>
      </c>
      <c r="K116" s="24" t="n">
        <f aca="false">SUM('WC MO'!$B116:K116)</f>
        <v>428570</v>
      </c>
      <c r="L116" s="24" t="n">
        <f aca="false">SUM('WC MO'!$B116:L116)</f>
        <v>514285</v>
      </c>
      <c r="M116" s="24" t="n">
        <f aca="false">SUM('WC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SUM('WC MO'!$B118:B118)</f>
        <v>0</v>
      </c>
      <c r="C118" s="19" t="n">
        <f aca="false">SUM('WC MO'!$B118:C118)</f>
        <v>0</v>
      </c>
      <c r="D118" s="19" t="n">
        <f aca="false">SUM('WC MO'!$B118:D118)</f>
        <v>0</v>
      </c>
      <c r="E118" s="19" t="n">
        <f aca="false">SUM('WC MO'!$B118:E118)</f>
        <v>0</v>
      </c>
      <c r="F118" s="19" t="n">
        <f aca="false">SUM('WC MO'!$B118:F118)</f>
        <v>0</v>
      </c>
      <c r="G118" s="19" t="n">
        <f aca="false">SUM('WC MO'!$B118:G118)</f>
        <v>252220.80952381</v>
      </c>
      <c r="H118" s="19" t="n">
        <f aca="false">SUM('WC MO'!$B118:H118)</f>
        <v>504441.619047619</v>
      </c>
      <c r="I118" s="19" t="n">
        <f aca="false">SUM('WC MO'!$B118:I118)</f>
        <v>756662.428571429</v>
      </c>
      <c r="J118" s="19" t="n">
        <f aca="false">SUM('WC MO'!$B118:J118)</f>
        <v>1008883.23809524</v>
      </c>
      <c r="K118" s="19" t="n">
        <f aca="false">SUM('WC MO'!$B118:K118)</f>
        <v>1365206.04761905</v>
      </c>
      <c r="L118" s="19" t="n">
        <f aca="false">SUM('WC MO'!$B118:L118)</f>
        <v>1617427.85714286</v>
      </c>
      <c r="M118" s="19" t="n">
        <f aca="false">SUM('WC MO'!$B118:M118)</f>
        <v>1869648.66666667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f aca="false">SUM('WC MO'!$B121:B121)</f>
        <v>0</v>
      </c>
      <c r="C121" s="1" t="n">
        <f aca="false">SUM('WC MO'!$B121:C121)</f>
        <v>0</v>
      </c>
      <c r="D121" s="1" t="n">
        <f aca="false">SUM('WC MO'!$B121:D121)</f>
        <v>0</v>
      </c>
      <c r="E121" s="1" t="n">
        <f aca="false">SUM('WC MO'!$B121:E121)</f>
        <v>0</v>
      </c>
      <c r="F121" s="1" t="n">
        <f aca="false">SUM('WC MO'!$B121:F121)</f>
        <v>0</v>
      </c>
      <c r="G121" s="1" t="n">
        <f aca="false">SUM('WC MO'!$B121:G121)</f>
        <v>22228.5</v>
      </c>
      <c r="H121" s="1" t="n">
        <f aca="false">SUM('WC MO'!$B121:H121)</f>
        <v>44457</v>
      </c>
      <c r="I121" s="1" t="n">
        <f aca="false">SUM('WC MO'!$B121:I121)</f>
        <v>66686.5</v>
      </c>
      <c r="J121" s="1" t="n">
        <f aca="false">SUM('WC MO'!$B121:J121)</f>
        <v>88915</v>
      </c>
      <c r="K121" s="1" t="n">
        <f aca="false">SUM('WC MO'!$B121:K121)</f>
        <v>111144.5</v>
      </c>
      <c r="L121" s="1" t="n">
        <f aca="false">SUM('WC MO'!$B121:L121)</f>
        <v>133373</v>
      </c>
      <c r="M121" s="1" t="n">
        <f aca="false">SUM('WC MO'!$B121:M121)</f>
        <v>155602.5</v>
      </c>
    </row>
    <row r="122" customFormat="false" ht="12.75" hidden="false" customHeight="false" outlineLevel="0" collapsed="false">
      <c r="A122" s="26" t="s">
        <v>61</v>
      </c>
      <c r="B122" s="1" t="n">
        <f aca="false">SUM('WC MO'!$B122:B122)</f>
        <v>0</v>
      </c>
      <c r="C122" s="1" t="n">
        <f aca="false">SUM('WC MO'!$B122:C122)</f>
        <v>0</v>
      </c>
      <c r="D122" s="1" t="n">
        <f aca="false">SUM('WC MO'!$B122:D122)</f>
        <v>0</v>
      </c>
      <c r="E122" s="1" t="n">
        <f aca="false">SUM('WC MO'!$B122:E122)</f>
        <v>0</v>
      </c>
      <c r="F122" s="1" t="n">
        <f aca="false">SUM('WC MO'!$B122:F122)</f>
        <v>0</v>
      </c>
      <c r="G122" s="1" t="n">
        <f aca="false">SUM('WC MO'!$B122:G122)</f>
        <v>0</v>
      </c>
      <c r="H122" s="1" t="n">
        <f aca="false">SUM('WC MO'!$B122:H122)</f>
        <v>0</v>
      </c>
      <c r="I122" s="1" t="n">
        <f aca="false">SUM('WC MO'!$B122:I122)</f>
        <v>0</v>
      </c>
      <c r="J122" s="1" t="n">
        <f aca="false">SUM('WC MO'!$B122:J122)</f>
        <v>0</v>
      </c>
      <c r="K122" s="1" t="n">
        <f aca="false">SUM('WC MO'!$B122:K122)</f>
        <v>0</v>
      </c>
      <c r="L122" s="1" t="n">
        <f aca="false">SUM('WC MO'!$B122:L122)</f>
        <v>0</v>
      </c>
      <c r="M122" s="1" t="n">
        <f aca="false">SUM('WC MO'!$B122:M122)</f>
        <v>0</v>
      </c>
    </row>
    <row r="123" customFormat="false" ht="12.75" hidden="false" customHeight="false" outlineLevel="0" collapsed="false">
      <c r="A123" s="26" t="s">
        <v>63</v>
      </c>
      <c r="B123" s="1" t="n">
        <f aca="false">SUM('WC MO'!$B123:B123)</f>
        <v>0</v>
      </c>
      <c r="C123" s="1" t="n">
        <f aca="false">SUM('WC MO'!$B123:C123)</f>
        <v>0</v>
      </c>
      <c r="D123" s="1" t="n">
        <f aca="false">SUM('WC MO'!$B123:D123)</f>
        <v>0</v>
      </c>
      <c r="E123" s="1" t="n">
        <f aca="false">SUM('WC MO'!$B123:E123)</f>
        <v>0</v>
      </c>
      <c r="F123" s="1" t="n">
        <f aca="false">SUM('WC MO'!$B123:F123)</f>
        <v>0</v>
      </c>
      <c r="G123" s="1" t="n">
        <f aca="false">SUM('WC MO'!$B123:G123)</f>
        <v>8583.33333333333</v>
      </c>
      <c r="H123" s="1" t="n">
        <f aca="false">SUM('WC MO'!$B123:H123)</f>
        <v>17166.6666666667</v>
      </c>
      <c r="I123" s="1" t="n">
        <f aca="false">SUM('WC MO'!$B123:I123)</f>
        <v>25750</v>
      </c>
      <c r="J123" s="1" t="n">
        <f aca="false">SUM('WC MO'!$B123:J123)</f>
        <v>34333.3333333333</v>
      </c>
      <c r="K123" s="1" t="n">
        <f aca="false">SUM('WC MO'!$B123:K123)</f>
        <v>42916.6666666667</v>
      </c>
      <c r="L123" s="1" t="n">
        <f aca="false">SUM('WC MO'!$B123:L123)</f>
        <v>51500</v>
      </c>
      <c r="M123" s="1" t="n">
        <f aca="false">SUM('WC MO'!$B123:M123)</f>
        <v>60083.3333333333</v>
      </c>
    </row>
    <row r="124" customFormat="false" ht="12.75" hidden="false" customHeight="false" outlineLevel="0" collapsed="false">
      <c r="A124" s="26" t="s">
        <v>64</v>
      </c>
      <c r="B124" s="1" t="n">
        <f aca="false">SUM('WC MO'!$B124:B124)</f>
        <v>0</v>
      </c>
      <c r="C124" s="1" t="n">
        <f aca="false">SUM('WC MO'!$B124:C124)</f>
        <v>0</v>
      </c>
      <c r="D124" s="1" t="n">
        <f aca="false">SUM('WC MO'!$B124:D124)</f>
        <v>0</v>
      </c>
      <c r="E124" s="1" t="n">
        <f aca="false">SUM('WC MO'!$B124:E124)</f>
        <v>0</v>
      </c>
      <c r="F124" s="1" t="n">
        <f aca="false">SUM('WC MO'!$B124:F124)</f>
        <v>0</v>
      </c>
      <c r="G124" s="1" t="n">
        <f aca="false">SUM('WC MO'!$B124:G124)</f>
        <v>2575</v>
      </c>
      <c r="H124" s="1" t="n">
        <f aca="false">SUM('WC MO'!$B124:H124)</f>
        <v>5150</v>
      </c>
      <c r="I124" s="1" t="n">
        <f aca="false">SUM('WC MO'!$B124:I124)</f>
        <v>7725</v>
      </c>
      <c r="J124" s="1" t="n">
        <f aca="false">SUM('WC MO'!$B124:J124)</f>
        <v>10300</v>
      </c>
      <c r="K124" s="1" t="n">
        <f aca="false">SUM('WC MO'!$B124:K124)</f>
        <v>12875</v>
      </c>
      <c r="L124" s="1" t="n">
        <f aca="false">SUM('WC MO'!$B124:L124)</f>
        <v>15450</v>
      </c>
      <c r="M124" s="1" t="n">
        <f aca="false">SUM('WC MO'!$B124:M124)</f>
        <v>18025</v>
      </c>
    </row>
    <row r="125" customFormat="false" ht="12.75" hidden="false" customHeight="false" outlineLevel="0" collapsed="false">
      <c r="A125" s="26" t="s">
        <v>65</v>
      </c>
      <c r="B125" s="1" t="n">
        <f aca="false">SUM('WC MO'!$B125:B125)</f>
        <v>0</v>
      </c>
      <c r="C125" s="1" t="n">
        <f aca="false">SUM('WC MO'!$B125:C125)</f>
        <v>0</v>
      </c>
      <c r="D125" s="1" t="n">
        <f aca="false">SUM('WC MO'!$B125:D125)</f>
        <v>0</v>
      </c>
      <c r="E125" s="1" t="n">
        <f aca="false">SUM('WC MO'!$B125:E125)</f>
        <v>0</v>
      </c>
      <c r="F125" s="1" t="n">
        <f aca="false">SUM('WC MO'!$B125:F125)</f>
        <v>0</v>
      </c>
      <c r="G125" s="1" t="n">
        <f aca="false">SUM('WC MO'!$B125:G125)</f>
        <v>0</v>
      </c>
      <c r="H125" s="1" t="n">
        <f aca="false">SUM('WC MO'!$B125:H125)</f>
        <v>0</v>
      </c>
      <c r="I125" s="1" t="n">
        <f aca="false">SUM('WC MO'!$B125:I125)</f>
        <v>0</v>
      </c>
      <c r="J125" s="1" t="n">
        <f aca="false">SUM('WC MO'!$B125:J125)</f>
        <v>0</v>
      </c>
      <c r="K125" s="1" t="n">
        <f aca="false">SUM('WC MO'!$B125:K125)</f>
        <v>0</v>
      </c>
      <c r="L125" s="1" t="n">
        <f aca="false">SUM('WC MO'!$B125:L125)</f>
        <v>0</v>
      </c>
      <c r="M125" s="1" t="n">
        <f aca="false">SUM('WC MO'!$B125:M125)</f>
        <v>0</v>
      </c>
    </row>
    <row r="126" customFormat="false" ht="12.75" hidden="false" customHeight="false" outlineLevel="0" collapsed="false">
      <c r="A126" s="26" t="s">
        <v>66</v>
      </c>
      <c r="B126" s="1" t="n">
        <f aca="false">SUM('WC MO'!$B126:B126)</f>
        <v>0</v>
      </c>
      <c r="C126" s="1" t="n">
        <f aca="false">SUM('WC MO'!$B126:C126)</f>
        <v>0</v>
      </c>
      <c r="D126" s="1" t="n">
        <f aca="false">SUM('WC MO'!$B126:D126)</f>
        <v>0</v>
      </c>
      <c r="E126" s="1" t="n">
        <f aca="false">SUM('WC MO'!$B126:E126)</f>
        <v>0</v>
      </c>
      <c r="F126" s="1" t="n">
        <f aca="false">SUM('WC MO'!$B126:F126)</f>
        <v>0</v>
      </c>
      <c r="G126" s="1" t="n">
        <f aca="false">SUM('WC MO'!$B126:G126)</f>
        <v>0</v>
      </c>
      <c r="H126" s="1" t="n">
        <f aca="false">SUM('WC MO'!$B126:H126)</f>
        <v>0</v>
      </c>
      <c r="I126" s="1" t="n">
        <f aca="false">SUM('WC MO'!$B126:I126)</f>
        <v>0</v>
      </c>
      <c r="J126" s="1" t="n">
        <f aca="false">SUM('WC MO'!$B126:J126)</f>
        <v>0</v>
      </c>
      <c r="K126" s="1" t="n">
        <f aca="false">SUM('WC MO'!$B126:K126)</f>
        <v>0</v>
      </c>
      <c r="L126" s="1" t="n">
        <f aca="false">SUM('WC MO'!$B126:L126)</f>
        <v>0</v>
      </c>
      <c r="M126" s="1" t="n">
        <f aca="false">SUM('WC MO'!$B126:M126)</f>
        <v>0</v>
      </c>
    </row>
    <row r="127" customFormat="false" ht="12.75" hidden="false" customHeight="false" outlineLevel="0" collapsed="false">
      <c r="A127" s="26"/>
      <c r="B127" s="1" t="n">
        <f aca="false">SUM('WC MO'!$B127:B127)</f>
        <v>0</v>
      </c>
      <c r="C127" s="1" t="n">
        <f aca="false">SUM('WC MO'!$B127:C127)</f>
        <v>0</v>
      </c>
      <c r="D127" s="1" t="n">
        <f aca="false">SUM('WC MO'!$B127:D127)</f>
        <v>0</v>
      </c>
      <c r="E127" s="1" t="n">
        <f aca="false">SUM('WC MO'!$B127:E127)</f>
        <v>0</v>
      </c>
      <c r="F127" s="1" t="n">
        <f aca="false">SUM('WC MO'!$B127:F127)</f>
        <v>0</v>
      </c>
      <c r="G127" s="1" t="n">
        <f aca="false">SUM('WC MO'!$B127:G127)</f>
        <v>0</v>
      </c>
      <c r="H127" s="1" t="n">
        <f aca="false">SUM('WC MO'!$B127:H127)</f>
        <v>0</v>
      </c>
      <c r="I127" s="1" t="n">
        <f aca="false">SUM('WC MO'!$B127:I127)</f>
        <v>0</v>
      </c>
      <c r="J127" s="1" t="n">
        <f aca="false">SUM('WC MO'!$B127:J127)</f>
        <v>0</v>
      </c>
      <c r="K127" s="1" t="n">
        <f aca="false">SUM('WC MO'!$B127:K127)</f>
        <v>0</v>
      </c>
      <c r="L127" s="1" t="n">
        <f aca="false">SUM('WC MO'!$B127:L127)</f>
        <v>0</v>
      </c>
      <c r="M127" s="1" t="n">
        <f aca="false">SUM('WC MO'!$B127:M127)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SUM('WC MO'!$B128:B128)</f>
        <v>0</v>
      </c>
      <c r="C128" s="27" t="n">
        <f aca="false">SUM('WC MO'!$B128:C128)</f>
        <v>0</v>
      </c>
      <c r="D128" s="27" t="n">
        <f aca="false">SUM('WC MO'!$B128:D128)</f>
        <v>0</v>
      </c>
      <c r="E128" s="27" t="n">
        <f aca="false">SUM('WC MO'!$B128:E128)</f>
        <v>0</v>
      </c>
      <c r="F128" s="27" t="n">
        <f aca="false">SUM('WC MO'!$B128:F128)</f>
        <v>0</v>
      </c>
      <c r="G128" s="27" t="n">
        <f aca="false">SUM('WC MO'!$B128:G128)</f>
        <v>33386.8333333333</v>
      </c>
      <c r="H128" s="27" t="n">
        <f aca="false">SUM('WC MO'!$B128:H128)</f>
        <v>66773.6666666667</v>
      </c>
      <c r="I128" s="27" t="n">
        <f aca="false">SUM('WC MO'!$B128:I128)</f>
        <v>100161.5</v>
      </c>
      <c r="J128" s="27" t="n">
        <f aca="false">SUM('WC MO'!$B128:J128)</f>
        <v>133548.333333333</v>
      </c>
      <c r="K128" s="27" t="n">
        <f aca="false">SUM('WC MO'!$B128:K128)</f>
        <v>166936.166666667</v>
      </c>
      <c r="L128" s="27" t="n">
        <f aca="false">SUM('WC MO'!$B128:L128)</f>
        <v>200323</v>
      </c>
      <c r="M128" s="27" t="n">
        <f aca="false">SUM('WC MO'!$B128:M128)</f>
        <v>233710.833333333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f aca="false">SUM('WC MO'!$B131:B131)</f>
        <v>0</v>
      </c>
      <c r="C131" s="1" t="n">
        <f aca="false">SUM('WC MO'!$B131:C131)</f>
        <v>0</v>
      </c>
      <c r="D131" s="1" t="n">
        <f aca="false">SUM('WC MO'!$B131:D131)</f>
        <v>0</v>
      </c>
      <c r="E131" s="1" t="n">
        <f aca="false">SUM('WC MO'!$B131:E131)</f>
        <v>0</v>
      </c>
      <c r="F131" s="1" t="n">
        <f aca="false">SUM('WC MO'!$B131:F131)</f>
        <v>0</v>
      </c>
      <c r="G131" s="1" t="n">
        <f aca="false">SUM('WC MO'!$B131:G131)</f>
        <v>0</v>
      </c>
      <c r="H131" s="1" t="n">
        <f aca="false">SUM('WC MO'!$B131:H131)</f>
        <v>0</v>
      </c>
      <c r="I131" s="1" t="n">
        <f aca="false">SUM('WC MO'!$B131:I131)</f>
        <v>0</v>
      </c>
      <c r="J131" s="1" t="n">
        <f aca="false">SUM('WC MO'!$B131:J131)</f>
        <v>0</v>
      </c>
      <c r="K131" s="1" t="n">
        <f aca="false">SUM('WC MO'!$B131:K131)</f>
        <v>0</v>
      </c>
      <c r="L131" s="1" t="n">
        <f aca="false">SUM('WC MO'!$B131:L131)</f>
        <v>0</v>
      </c>
      <c r="M131" s="1" t="n">
        <f aca="false">SUM('WC MO'!$B131:M131)</f>
        <v>0</v>
      </c>
    </row>
    <row r="132" customFormat="false" ht="12.75" hidden="false" customHeight="false" outlineLevel="0" collapsed="false">
      <c r="A132" s="26" t="s">
        <v>70</v>
      </c>
      <c r="B132" s="1" t="n">
        <f aca="false">SUM('WC MO'!$B132:B132)</f>
        <v>0</v>
      </c>
      <c r="C132" s="1" t="n">
        <f aca="false">SUM('WC MO'!$B132:C132)</f>
        <v>0</v>
      </c>
      <c r="D132" s="1" t="n">
        <f aca="false">SUM('WC MO'!$B132:D132)</f>
        <v>0</v>
      </c>
      <c r="E132" s="1" t="n">
        <f aca="false">SUM('WC MO'!$B132:E132)</f>
        <v>0</v>
      </c>
      <c r="F132" s="1" t="n">
        <f aca="false">SUM('WC MO'!$B132:F132)</f>
        <v>0</v>
      </c>
      <c r="G132" s="1" t="n">
        <f aca="false">SUM('WC MO'!$B132:G132)</f>
        <v>1269391</v>
      </c>
      <c r="H132" s="1" t="n">
        <f aca="false">SUM('WC MO'!$B132:H132)</f>
        <v>2494521</v>
      </c>
      <c r="I132" s="1" t="n">
        <f aca="false">SUM('WC MO'!$B132:I132)</f>
        <v>3675992</v>
      </c>
      <c r="J132" s="1" t="n">
        <f aca="false">SUM('WC MO'!$B132:J132)</f>
        <v>4854509</v>
      </c>
      <c r="K132" s="1" t="n">
        <f aca="false">SUM('WC MO'!$B132:K132)</f>
        <v>6038184</v>
      </c>
      <c r="L132" s="1" t="n">
        <f aca="false">SUM('WC MO'!$B132:L132)</f>
        <v>7228418</v>
      </c>
      <c r="M132" s="1" t="n">
        <f aca="false">SUM('WC MO'!$B132:M132)</f>
        <v>8425262</v>
      </c>
    </row>
    <row r="133" customFormat="false" ht="12.75" hidden="false" customHeight="false" outlineLevel="0" collapsed="false">
      <c r="A133" s="26" t="s">
        <v>72</v>
      </c>
      <c r="B133" s="1" t="n">
        <f aca="false">SUM('WC MO'!$B133:B133)</f>
        <v>0</v>
      </c>
      <c r="C133" s="1" t="n">
        <f aca="false">SUM('WC MO'!$B133:C133)</f>
        <v>0</v>
      </c>
      <c r="D133" s="1" t="n">
        <f aca="false">SUM('WC MO'!$B133:D133)</f>
        <v>0</v>
      </c>
      <c r="E133" s="1" t="n">
        <f aca="false">SUM('WC MO'!$B133:E133)</f>
        <v>0</v>
      </c>
      <c r="F133" s="1" t="n">
        <f aca="false">SUM('WC MO'!$B133:F133)</f>
        <v>0</v>
      </c>
      <c r="G133" s="1" t="n">
        <f aca="false">SUM('WC MO'!$B133:G133)</f>
        <v>0</v>
      </c>
      <c r="H133" s="1" t="n">
        <f aca="false">SUM('WC MO'!$B133:H133)</f>
        <v>602333.333333333</v>
      </c>
      <c r="I133" s="1" t="n">
        <f aca="false">SUM('WC MO'!$B133:I133)</f>
        <v>1204666.66666667</v>
      </c>
      <c r="J133" s="1" t="n">
        <f aca="false">SUM('WC MO'!$B133:J133)</f>
        <v>1807000</v>
      </c>
      <c r="K133" s="1" t="n">
        <f aca="false">SUM('WC MO'!$B133:K133)</f>
        <v>2409333.33333333</v>
      </c>
      <c r="L133" s="1" t="n">
        <f aca="false">SUM('WC MO'!$B133:L133)</f>
        <v>3011666.66666667</v>
      </c>
      <c r="M133" s="1" t="n">
        <f aca="false">SUM('WC MO'!$B133:M133)</f>
        <v>3614000</v>
      </c>
    </row>
    <row r="134" customFormat="false" ht="12.75" hidden="false" customHeight="false" outlineLevel="0" collapsed="false">
      <c r="A134" s="26"/>
      <c r="B134" s="1" t="n">
        <f aca="false">SUM('WC MO'!$B134:B134)</f>
        <v>0</v>
      </c>
      <c r="C134" s="1" t="n">
        <f aca="false">SUM('WC MO'!$B134:C134)</f>
        <v>0</v>
      </c>
      <c r="D134" s="1" t="n">
        <f aca="false">SUM('WC MO'!$B134:D134)</f>
        <v>0</v>
      </c>
      <c r="E134" s="1" t="n">
        <f aca="false">SUM('WC MO'!$B134:E134)</f>
        <v>0</v>
      </c>
      <c r="F134" s="1" t="n">
        <f aca="false">SUM('WC MO'!$B134:F134)</f>
        <v>0</v>
      </c>
      <c r="G134" s="1" t="n">
        <f aca="false">SUM('WC MO'!$B134:G134)</f>
        <v>0</v>
      </c>
      <c r="H134" s="1" t="n">
        <f aca="false">SUM('WC MO'!$B134:H134)</f>
        <v>0</v>
      </c>
      <c r="I134" s="1" t="n">
        <f aca="false">SUM('WC MO'!$B134:I134)</f>
        <v>0</v>
      </c>
      <c r="J134" s="1" t="n">
        <f aca="false">SUM('WC MO'!$B134:J134)</f>
        <v>0</v>
      </c>
      <c r="K134" s="1" t="n">
        <f aca="false">SUM('WC MO'!$B134:K134)</f>
        <v>0</v>
      </c>
      <c r="L134" s="1" t="n">
        <f aca="false">SUM('WC MO'!$B134:L134)</f>
        <v>0</v>
      </c>
      <c r="M134" s="1" t="n">
        <f aca="false">SUM('WC MO'!$B134:M134)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SUM('WC MO'!$B135:B135)</f>
        <v>0</v>
      </c>
      <c r="C135" s="27" t="n">
        <f aca="false">SUM('WC MO'!$B135:C135)</f>
        <v>0</v>
      </c>
      <c r="D135" s="27" t="n">
        <f aca="false">SUM('WC MO'!$B135:D135)</f>
        <v>0</v>
      </c>
      <c r="E135" s="27" t="n">
        <f aca="false">SUM('WC MO'!$B135:E135)</f>
        <v>0</v>
      </c>
      <c r="F135" s="27" t="n">
        <f aca="false">SUM('WC MO'!$B135:F135)</f>
        <v>0</v>
      </c>
      <c r="G135" s="27" t="n">
        <f aca="false">SUM('WC MO'!$B135:G135)</f>
        <v>1269391</v>
      </c>
      <c r="H135" s="27" t="n">
        <f aca="false">SUM('WC MO'!$B135:H135)</f>
        <v>3096854.33333333</v>
      </c>
      <c r="I135" s="27" t="n">
        <f aca="false">SUM('WC MO'!$B135:I135)</f>
        <v>4880658.66666667</v>
      </c>
      <c r="J135" s="27" t="n">
        <f aca="false">SUM('WC MO'!$B135:J135)</f>
        <v>6661509</v>
      </c>
      <c r="K135" s="27" t="n">
        <f aca="false">SUM('WC MO'!$B135:K135)</f>
        <v>8447517.33333333</v>
      </c>
      <c r="L135" s="27" t="n">
        <f aca="false">SUM('WC MO'!$B135:L135)</f>
        <v>10240084.6666667</v>
      </c>
      <c r="M135" s="27" t="n">
        <f aca="false">SUM('WC MO'!$B135:M135)</f>
        <v>12039262</v>
      </c>
    </row>
    <row r="137" customFormat="false" ht="13.5" hidden="false" customHeight="false" outlineLevel="0" collapsed="false">
      <c r="A137" s="10" t="s">
        <v>74</v>
      </c>
      <c r="B137" s="28" t="n">
        <f aca="false">SUM('WC MO'!$B137:B137)</f>
        <v>172157</v>
      </c>
      <c r="C137" s="28" t="n">
        <f aca="false">SUM('WC MO'!$B137:C137)</f>
        <v>353930</v>
      </c>
      <c r="D137" s="28" t="n">
        <f aca="false">SUM('WC MO'!$B137:D137)</f>
        <v>555208</v>
      </c>
      <c r="E137" s="28" t="n">
        <f aca="false">SUM('WC MO'!$B137:E137)</f>
        <v>709985</v>
      </c>
      <c r="F137" s="28" t="n">
        <f aca="false">SUM('WC MO'!$B137:F137)</f>
        <v>827647</v>
      </c>
      <c r="G137" s="28" t="n">
        <f aca="false">SUM('WC MO'!$B137:G137)</f>
        <v>2413478.64285714</v>
      </c>
      <c r="H137" s="28" t="n">
        <f aca="false">SUM('WC MO'!$B137:H137)</f>
        <v>4526549.61904762</v>
      </c>
      <c r="I137" s="28" t="n">
        <f aca="false">SUM('WC MO'!$B137:I137)</f>
        <v>6595962.5952381</v>
      </c>
      <c r="J137" s="28" t="n">
        <f aca="false">SUM('WC MO'!$B137:J137)</f>
        <v>8662420.57142857</v>
      </c>
      <c r="K137" s="28" t="n">
        <f aca="false">SUM('WC MO'!$B137:K137)</f>
        <v>10838139.547619</v>
      </c>
      <c r="L137" s="28" t="n">
        <f aca="false">SUM('WC MO'!$B137:L137)</f>
        <v>12916315.5238095</v>
      </c>
      <c r="M137" s="28" t="n">
        <f aca="false">SUM('WC MO'!$B137:M137)</f>
        <v>15001101.5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Wilton Center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94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XML/filtered-attachments/xls/00_O_M_analysis___0003.xls'#$WC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45926.9453077369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95</v>
      </c>
      <c r="C147" s="15" t="s">
        <v>95</v>
      </c>
      <c r="D147" s="15" t="s">
        <v>95</v>
      </c>
      <c r="E147" s="15" t="s">
        <v>95</v>
      </c>
      <c r="F147" s="15" t="s">
        <v>95</v>
      </c>
      <c r="G147" s="15" t="s">
        <v>95</v>
      </c>
      <c r="H147" s="15" t="s">
        <v>95</v>
      </c>
      <c r="I147" s="15" t="s">
        <v>95</v>
      </c>
      <c r="J147" s="15" t="s">
        <v>95</v>
      </c>
      <c r="K147" s="15" t="s">
        <v>95</v>
      </c>
      <c r="L147" s="15" t="s">
        <v>95</v>
      </c>
      <c r="M147" s="15" t="s">
        <v>95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172157</v>
      </c>
      <c r="C150" s="19" t="n">
        <f aca="false">+C80-C10</f>
        <v>256866.84</v>
      </c>
      <c r="D150" s="19" t="n">
        <f aca="false">+D80-D10</f>
        <v>376555.84</v>
      </c>
      <c r="E150" s="19" t="n">
        <f aca="false">+E80-E10</f>
        <v>379621.01</v>
      </c>
      <c r="F150" s="19" t="n">
        <f aca="false">+F80-F10</f>
        <v>297283.01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</row>
    <row r="161" customFormat="false" ht="12.75" hidden="false" customHeight="fals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</row>
    <row r="162" customFormat="false" ht="12.75" hidden="false" customHeight="fals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</row>
    <row r="181" customFormat="false" ht="12.75" hidden="false" customHeight="false" outlineLevel="0" collapsed="false">
      <c r="A181" s="21"/>
      <c r="B181" s="1" t="n">
        <f aca="false">+B111-B41</f>
        <v>0</v>
      </c>
      <c r="C181" s="1" t="n">
        <f aca="false">+C111-C41</f>
        <v>0</v>
      </c>
      <c r="D181" s="1" t="n">
        <f aca="false">+D111-D41</f>
        <v>0</v>
      </c>
      <c r="E181" s="1" t="n">
        <f aca="false">+E111-E41</f>
        <v>0</v>
      </c>
      <c r="F181" s="1" t="n">
        <f aca="false">+F111-F41</f>
        <v>0</v>
      </c>
      <c r="G181" s="1" t="n">
        <f aca="false">+G111-G41</f>
        <v>0</v>
      </c>
      <c r="H181" s="1" t="n">
        <f aca="false">+H111-H41</f>
        <v>0</v>
      </c>
      <c r="I181" s="1" t="n">
        <f aca="false">+I111-I41</f>
        <v>0</v>
      </c>
      <c r="J181" s="1" t="n">
        <f aca="false">+J111-J41</f>
        <v>0</v>
      </c>
      <c r="K181" s="1" t="n">
        <f aca="false">+K111-K41</f>
        <v>0</v>
      </c>
      <c r="L181" s="1" t="n">
        <f aca="false">+L111-L41</f>
        <v>0</v>
      </c>
      <c r="M181" s="1" t="n">
        <f aca="false">+M111-M41</f>
        <v>0</v>
      </c>
    </row>
    <row r="182" customFormat="false" ht="12.75" hidden="false" customHeight="false" outlineLevel="0" collapsed="false">
      <c r="A182" s="22" t="s">
        <v>54</v>
      </c>
      <c r="B182" s="23" t="n">
        <f aca="false">SUM(B153:B181)</f>
        <v>0</v>
      </c>
      <c r="C182" s="23" t="n">
        <f aca="false">SUM(C153:C181)</f>
        <v>0</v>
      </c>
      <c r="D182" s="23" t="n">
        <f aca="false">SUM(D153:D181)</f>
        <v>0</v>
      </c>
      <c r="E182" s="23" t="n">
        <f aca="false">SUM(E153:E181)</f>
        <v>0</v>
      </c>
      <c r="F182" s="23" t="n">
        <f aca="false">SUM(F153:F181)</f>
        <v>0</v>
      </c>
      <c r="G182" s="23" t="n">
        <f aca="false">SUM(G153:G181)</f>
        <v>0</v>
      </c>
      <c r="H182" s="23" t="n">
        <f aca="false">SUM(H153:H181)</f>
        <v>0</v>
      </c>
      <c r="I182" s="23" t="n">
        <f aca="false">SUM(I153:I181)</f>
        <v>0</v>
      </c>
      <c r="J182" s="23" t="n">
        <f aca="false">SUM(J153:J181)</f>
        <v>0</v>
      </c>
      <c r="K182" s="23" t="n">
        <f aca="false">SUM(K153:K181)</f>
        <v>0</v>
      </c>
      <c r="L182" s="23" t="n">
        <f aca="false">SUM(L153:L181)</f>
        <v>0</v>
      </c>
      <c r="M182" s="23" t="n">
        <f aca="false">SUM(M153:M181)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-23809.5238095238</v>
      </c>
      <c r="I184" s="24" t="n">
        <f aca="false">+I114-I44</f>
        <v>-35714.2857142857</v>
      </c>
      <c r="J184" s="24" t="n">
        <f aca="false">+J114-J44</f>
        <v>-47619.0476190476</v>
      </c>
      <c r="K184" s="24" t="n">
        <f aca="false">+K114-K44</f>
        <v>-59523.8095238095</v>
      </c>
      <c r="L184" s="24" t="n">
        <f aca="false">+L114-L44</f>
        <v>-71428.5714285714</v>
      </c>
      <c r="M184" s="24" t="n">
        <f aca="false">+M114-M44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0</v>
      </c>
      <c r="H186" s="24" t="n">
        <f aca="false">+H116-H46</f>
        <v>0</v>
      </c>
      <c r="I186" s="24" t="n">
        <f aca="false">+I116-I46</f>
        <v>-1</v>
      </c>
      <c r="J186" s="24" t="n">
        <f aca="false">+J116-J46</f>
        <v>-1</v>
      </c>
      <c r="K186" s="24" t="n">
        <f aca="false">+K116-K46</f>
        <v>-1</v>
      </c>
      <c r="L186" s="24" t="n">
        <f aca="false">+L116-L46</f>
        <v>-1</v>
      </c>
      <c r="M186" s="24" t="n">
        <f aca="false">+M116-M46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-11904.7619047619</v>
      </c>
      <c r="H188" s="19" t="n">
        <f aca="false">+H182+H184+H186</f>
        <v>-23809.5238095238</v>
      </c>
      <c r="I188" s="19" t="n">
        <f aca="false">+I182+I184+I186</f>
        <v>-35715.2857142857</v>
      </c>
      <c r="J188" s="19" t="n">
        <f aca="false">+J182+J184+J186</f>
        <v>-47620.0476190476</v>
      </c>
      <c r="K188" s="19" t="n">
        <f aca="false">+K182+K184+K186</f>
        <v>-59524.8095238095</v>
      </c>
      <c r="L188" s="19" t="n">
        <f aca="false">+L182+L184+L186</f>
        <v>-71429.5714285714</v>
      </c>
      <c r="M188" s="19" t="n">
        <f aca="false">+M182+M184+M186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-47671</v>
      </c>
      <c r="H192" s="1" t="n">
        <f aca="false">+H122-H52</f>
        <v>-95342</v>
      </c>
      <c r="I192" s="1" t="n">
        <f aca="false">+I122-I52</f>
        <v>-143013</v>
      </c>
      <c r="J192" s="1" t="n">
        <f aca="false">+J122-J52</f>
        <v>-190684</v>
      </c>
      <c r="K192" s="1" t="n">
        <f aca="false">+K122-K52</f>
        <v>-238355</v>
      </c>
      <c r="L192" s="1" t="n">
        <f aca="false">+L122-L52</f>
        <v>-286026</v>
      </c>
      <c r="M192" s="1" t="n">
        <f aca="false">+M122-M52</f>
        <v>-333700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-47671</v>
      </c>
      <c r="H198" s="27" t="n">
        <f aca="false">SUM(H190:H197)</f>
        <v>-95342</v>
      </c>
      <c r="I198" s="27" t="n">
        <f aca="false">SUM(I190:I197)</f>
        <v>-143013</v>
      </c>
      <c r="J198" s="27" t="n">
        <f aca="false">SUM(J190:J197)</f>
        <v>-190684</v>
      </c>
      <c r="K198" s="27" t="n">
        <f aca="false">SUM(K190:K197)</f>
        <v>-238355</v>
      </c>
      <c r="L198" s="27" t="n">
        <f aca="false">SUM(L190:L197)</f>
        <v>-286026</v>
      </c>
      <c r="M198" s="27" t="n">
        <f aca="false">SUM(M190:M197)</f>
        <v>-333700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-205045</v>
      </c>
      <c r="H202" s="1" t="n">
        <f aca="false">+H132-H62</f>
        <v>-424969</v>
      </c>
      <c r="I202" s="1" t="n">
        <f aca="false">+I132-I62</f>
        <v>-578770</v>
      </c>
      <c r="J202" s="1" t="n">
        <f aca="false">+J132-J62</f>
        <v>-612235</v>
      </c>
      <c r="K202" s="1" t="n">
        <f aca="false">+K132-K62</f>
        <v>-648295</v>
      </c>
      <c r="L202" s="1" t="n">
        <f aca="false">+L132-L62</f>
        <v>-771612</v>
      </c>
      <c r="M202" s="1" t="n">
        <f aca="false">+M132-M62</f>
        <v>-897306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-66838.6666666666</v>
      </c>
      <c r="I203" s="1" t="n">
        <f aca="false">+I133-I63</f>
        <v>-133677.333333333</v>
      </c>
      <c r="J203" s="1" t="n">
        <f aca="false">+J133-J63</f>
        <v>-200516</v>
      </c>
      <c r="K203" s="1" t="n">
        <f aca="false">+K133-K63</f>
        <v>-267354.666666667</v>
      </c>
      <c r="L203" s="1" t="n">
        <f aca="false">+L133-L63</f>
        <v>-334193.333333333</v>
      </c>
      <c r="M203" s="1" t="n">
        <f aca="false">+M133-M63</f>
        <v>-401032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-205045</v>
      </c>
      <c r="H205" s="27" t="n">
        <f aca="false">SUM(H200:H204)</f>
        <v>-491807.666666667</v>
      </c>
      <c r="I205" s="27" t="n">
        <f aca="false">SUM(I200:I204)</f>
        <v>-712447.333333333</v>
      </c>
      <c r="J205" s="27" t="n">
        <f aca="false">SUM(J200:J204)</f>
        <v>-812751</v>
      </c>
      <c r="K205" s="27" t="n">
        <f aca="false">SUM(K200:K204)</f>
        <v>-915649.666666667</v>
      </c>
      <c r="L205" s="27" t="n">
        <f aca="false">SUM(L200:L204)</f>
        <v>-1105805.33333333</v>
      </c>
      <c r="M205" s="27" t="n">
        <f aca="false">SUM(M200:M204)</f>
        <v>-1298338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172157</v>
      </c>
      <c r="C207" s="28" t="n">
        <f aca="false">+C150+C188+C198+C205</f>
        <v>256866.84</v>
      </c>
      <c r="D207" s="28" t="n">
        <f aca="false">+D150+D188+D198+D205</f>
        <v>376555.84</v>
      </c>
      <c r="E207" s="28" t="n">
        <f aca="false">+E150+E188+E198+E205</f>
        <v>379621.01</v>
      </c>
      <c r="F207" s="28" t="n">
        <f aca="false">+F150+F188+F198+F205</f>
        <v>297283.01</v>
      </c>
      <c r="G207" s="28" t="n">
        <f aca="false">+G150+G188+G198+G205</f>
        <v>-264620.761904762</v>
      </c>
      <c r="H207" s="28" t="n">
        <f aca="false">+H150+H188+H198+H205</f>
        <v>-610959.19047619</v>
      </c>
      <c r="I207" s="28" t="n">
        <f aca="false">+I150+I188+I198+I205</f>
        <v>-891175.619047619</v>
      </c>
      <c r="J207" s="28" t="n">
        <f aca="false">+J150+J188+J198+J205</f>
        <v>-1051055.04761905</v>
      </c>
      <c r="K207" s="28" t="n">
        <f aca="false">+K150+K188+K198+K205</f>
        <v>-1213529.47619048</v>
      </c>
      <c r="L207" s="28" t="n">
        <f aca="false">+L150+L188+L198+L205</f>
        <v>-1463260.9047619</v>
      </c>
      <c r="M207" s="28" t="n">
        <f aca="false">+M150+M188+M198+M205</f>
        <v>-1715371.33333333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45" activePane="bottomRight" state="frozen"/>
      <selection pane="topLeft" activeCell="A1" activeCellId="0" sqref="A1"/>
      <selection pane="topRight" activeCell="B1" activeCellId="0" sqref="B1"/>
      <selection pane="bottomLeft" activeCell="A45" activeCellId="0" sqref="A45"/>
      <selection pane="bottomRight" activeCell="N63" activeCellId="0" sqref="N63:N64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72.13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+'WH MO'!A1:V1</f>
        <v>GENCO - Wheatland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+'WH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XML/filtered-attachments/xls/00_O_M_analysis___0003.xls'#$WH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45926.9453077645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14</v>
      </c>
      <c r="C7" s="13"/>
      <c r="D7" s="13"/>
      <c r="E7" s="8"/>
      <c r="F7" s="13" t="s">
        <v>15</v>
      </c>
      <c r="G7" s="13"/>
      <c r="H7" s="13"/>
      <c r="I7" s="14"/>
      <c r="J7" s="13" t="s">
        <v>16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17</v>
      </c>
      <c r="C8" s="15" t="s">
        <v>18</v>
      </c>
      <c r="D8" s="15" t="s">
        <v>19</v>
      </c>
      <c r="F8" s="15" t="s">
        <v>20</v>
      </c>
      <c r="G8" s="15" t="s">
        <v>18</v>
      </c>
      <c r="H8" s="15" t="s">
        <v>19</v>
      </c>
      <c r="I8" s="15"/>
      <c r="J8" s="15" t="s">
        <v>20</v>
      </c>
      <c r="K8" s="15" t="s">
        <v>18</v>
      </c>
      <c r="L8" s="15" t="s">
        <v>19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21</v>
      </c>
      <c r="K9" s="17" t="s">
        <v>21</v>
      </c>
      <c r="L9" s="17" t="s">
        <v>21</v>
      </c>
      <c r="M9" s="18"/>
      <c r="N9" s="17" t="s">
        <v>22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23</v>
      </c>
      <c r="B11" s="19" t="n">
        <f aca="false">110932+37000</f>
        <v>147932</v>
      </c>
      <c r="C11" s="19" t="n">
        <f aca="false">356572-167727+30833+100</f>
        <v>219778</v>
      </c>
      <c r="D11" s="19" t="n">
        <f aca="false">+C11-B11</f>
        <v>71846</v>
      </c>
      <c r="F11" s="19" t="n">
        <v>247319.82</v>
      </c>
      <c r="G11" s="19" t="n">
        <v>587307</v>
      </c>
      <c r="H11" s="19" t="n">
        <f aca="false">+G11-F11</f>
        <v>339987.18</v>
      </c>
      <c r="J11" s="19" t="n">
        <v>921914</v>
      </c>
      <c r="K11" s="19" t="n">
        <f aca="false">+'WH MO'!O80</f>
        <v>921914</v>
      </c>
      <c r="L11" s="19" t="n">
        <f aca="false">+K11-J11</f>
        <v>0</v>
      </c>
      <c r="N11" s="1" t="s">
        <v>24</v>
      </c>
    </row>
    <row r="13" customFormat="false" ht="12.75" hidden="false" customHeight="false" outlineLevel="0" collapsed="false">
      <c r="A13" s="10" t="s">
        <v>25</v>
      </c>
    </row>
    <row r="14" customFormat="false" ht="12.75" hidden="false" customHeight="false" outlineLevel="0" collapsed="false">
      <c r="A14" s="20" t="s">
        <v>26</v>
      </c>
    </row>
    <row r="15" customFormat="false" ht="12.75" hidden="false" customHeight="false" outlineLevel="0" collapsed="false">
      <c r="A15" s="21" t="s">
        <v>27</v>
      </c>
      <c r="B15" s="1" t="n">
        <v>0</v>
      </c>
      <c r="C15" s="1" t="n">
        <f aca="false">'WH MO'!D84</f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f aca="false">+'WH MO'!O84</f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28</v>
      </c>
      <c r="B16" s="1" t="n">
        <v>0</v>
      </c>
      <c r="C16" s="1" t="n">
        <f aca="false">'WH MO'!D85</f>
        <v>0</v>
      </c>
      <c r="D16" s="1" t="n">
        <f aca="false">+C16-B16</f>
        <v>0</v>
      </c>
      <c r="F16" s="1" t="n">
        <v>0</v>
      </c>
      <c r="G16" s="1" t="n">
        <v>0</v>
      </c>
      <c r="H16" s="1" t="n">
        <f aca="false">+G16-F16</f>
        <v>0</v>
      </c>
      <c r="J16" s="1" t="n">
        <v>0</v>
      </c>
      <c r="K16" s="1" t="n">
        <f aca="false">+'WH MO'!O85</f>
        <v>0</v>
      </c>
      <c r="L16" s="1" t="n">
        <f aca="false">+K16-J16</f>
        <v>0</v>
      </c>
    </row>
    <row r="17" customFormat="false" ht="12.75" hidden="false" customHeight="false" outlineLevel="0" collapsed="false">
      <c r="A17" s="21" t="s">
        <v>29</v>
      </c>
      <c r="B17" s="1" t="n">
        <v>0</v>
      </c>
      <c r="C17" s="1" t="n">
        <f aca="false">'WH MO'!D86</f>
        <v>0</v>
      </c>
      <c r="D17" s="1" t="n">
        <f aca="false">+C17-B17</f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f aca="false">+'WH MO'!O86</f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30</v>
      </c>
      <c r="B18" s="1" t="n">
        <v>0</v>
      </c>
      <c r="C18" s="1" t="n">
        <f aca="false">'WH MO'!D87</f>
        <v>0</v>
      </c>
      <c r="D18" s="1" t="n">
        <f aca="false">+C18-B18</f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f aca="false">+'WH MO'!O87</f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31</v>
      </c>
      <c r="B19" s="1" t="n">
        <v>0</v>
      </c>
      <c r="C19" s="1" t="n">
        <f aca="false">'WH MO'!D88</f>
        <v>0</v>
      </c>
      <c r="D19" s="1" t="n">
        <f aca="false">+C19-B19</f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f aca="false">+'WH MO'!O88</f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32</v>
      </c>
      <c r="B20" s="1" t="n">
        <v>0</v>
      </c>
      <c r="C20" s="1" t="n">
        <f aca="false">'WH MO'!D89</f>
        <v>0</v>
      </c>
      <c r="D20" s="1" t="n">
        <f aca="false">+C20-B20</f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f aca="false">+'WH MO'!O89</f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f aca="false">'WH MO'!D90</f>
        <v>0</v>
      </c>
      <c r="D21" s="1" t="n">
        <f aca="false">+C21-B21</f>
        <v>0</v>
      </c>
      <c r="F21" s="1" t="n">
        <v>0</v>
      </c>
      <c r="G21" s="1" t="n">
        <v>0</v>
      </c>
      <c r="H21" s="1" t="n">
        <f aca="false">+G21-F21</f>
        <v>0</v>
      </c>
      <c r="J21" s="1" t="n">
        <v>19745</v>
      </c>
      <c r="K21" s="1" t="n">
        <f aca="false">+'WH MO'!O90</f>
        <v>19745</v>
      </c>
      <c r="L21" s="1" t="n">
        <f aca="false">+K21-J21</f>
        <v>0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f aca="false">'WH MO'!D91</f>
        <v>0</v>
      </c>
      <c r="D22" s="1" t="n">
        <f aca="false">+C22-B22</f>
        <v>0</v>
      </c>
      <c r="F22" s="1" t="n">
        <v>0</v>
      </c>
      <c r="G22" s="1" t="n">
        <v>0</v>
      </c>
      <c r="H22" s="1" t="n">
        <f aca="false">+G22-F22</f>
        <v>0</v>
      </c>
      <c r="J22" s="1" t="n">
        <v>0</v>
      </c>
      <c r="K22" s="1" t="n">
        <f aca="false">+'WH MO'!O91</f>
        <v>0</v>
      </c>
      <c r="L22" s="1" t="n">
        <f aca="false">+K22-J22</f>
        <v>0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f aca="false">'WH MO'!D92</f>
        <v>0</v>
      </c>
      <c r="D23" s="1" t="n">
        <f aca="false">+C23-B23</f>
        <v>0</v>
      </c>
      <c r="F23" s="1" t="n">
        <v>0</v>
      </c>
      <c r="G23" s="1" t="n">
        <v>0</v>
      </c>
      <c r="H23" s="1" t="n">
        <f aca="false">+G23-F23</f>
        <v>0</v>
      </c>
      <c r="J23" s="1" t="n">
        <v>0</v>
      </c>
      <c r="K23" s="1" t="n">
        <f aca="false">+'WH MO'!O92</f>
        <v>0</v>
      </c>
      <c r="L23" s="1" t="n">
        <f aca="false">+K23-J23</f>
        <v>0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f aca="false">'WH MO'!D93</f>
        <v>0</v>
      </c>
      <c r="D24" s="1" t="n">
        <f aca="false">+C24-B24</f>
        <v>0</v>
      </c>
      <c r="F24" s="1" t="n">
        <v>0</v>
      </c>
      <c r="G24" s="1" t="n">
        <v>0</v>
      </c>
      <c r="H24" s="1" t="n">
        <f aca="false">+G24-F24</f>
        <v>0</v>
      </c>
      <c r="J24" s="1" t="n">
        <v>106260</v>
      </c>
      <c r="K24" s="1" t="n">
        <f aca="false">+'WH MO'!O93</f>
        <v>106260</v>
      </c>
      <c r="L24" s="1" t="n">
        <f aca="false">+K24-J24</f>
        <v>0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f aca="false">'WH MO'!D94</f>
        <v>0</v>
      </c>
      <c r="D25" s="1" t="n">
        <f aca="false">+C25-B25</f>
        <v>0</v>
      </c>
      <c r="F25" s="1" t="n">
        <v>0</v>
      </c>
      <c r="G25" s="1" t="n">
        <v>0</v>
      </c>
      <c r="H25" s="1" t="n">
        <f aca="false">+G25-F25</f>
        <v>0</v>
      </c>
      <c r="J25" s="1" t="n">
        <v>0</v>
      </c>
      <c r="K25" s="1" t="n">
        <f aca="false">+'WH MO'!O94</f>
        <v>0</v>
      </c>
      <c r="L25" s="1" t="n">
        <f aca="false">+K25-J25</f>
        <v>0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f aca="false">'WH MO'!D95</f>
        <v>0</v>
      </c>
      <c r="D26" s="1" t="n">
        <f aca="false">+C26-B26</f>
        <v>0</v>
      </c>
      <c r="F26" s="1" t="n">
        <v>0</v>
      </c>
      <c r="G26" s="1" t="n">
        <v>0</v>
      </c>
      <c r="H26" s="1" t="n">
        <f aca="false">+G26-F26</f>
        <v>0</v>
      </c>
      <c r="J26" s="1" t="n">
        <v>0</v>
      </c>
      <c r="K26" s="1" t="n">
        <f aca="false">+'WH MO'!O95</f>
        <v>0</v>
      </c>
      <c r="L26" s="1" t="n">
        <f aca="false">+K26-J26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f aca="false">'WH MO'!D96</f>
        <v>0</v>
      </c>
      <c r="D27" s="1" t="n">
        <f aca="false">+C27-B27</f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f aca="false">+'WH MO'!O96</f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40</v>
      </c>
      <c r="B28" s="1" t="n">
        <v>0</v>
      </c>
      <c r="C28" s="1" t="n">
        <f aca="false">'WH MO'!D97</f>
        <v>0</v>
      </c>
      <c r="D28" s="1" t="n">
        <f aca="false">+C28-B28</f>
        <v>0</v>
      </c>
      <c r="F28" s="1" t="n">
        <v>0</v>
      </c>
      <c r="G28" s="1" t="n">
        <v>0</v>
      </c>
      <c r="H28" s="1" t="n">
        <f aca="false">+G28-F28</f>
        <v>0</v>
      </c>
      <c r="J28" s="1" t="n">
        <v>2246</v>
      </c>
      <c r="K28" s="1" t="n">
        <f aca="false">+'WH MO'!O97</f>
        <v>2246</v>
      </c>
      <c r="L28" s="1" t="n">
        <f aca="false">+K28-J28</f>
        <v>0</v>
      </c>
    </row>
    <row r="29" customFormat="false" ht="12.75" hidden="false" customHeight="false" outlineLevel="0" collapsed="false">
      <c r="A29" s="21" t="s">
        <v>41</v>
      </c>
      <c r="B29" s="1" t="n">
        <v>0</v>
      </c>
      <c r="C29" s="1" t="n">
        <f aca="false">'WH MO'!D98</f>
        <v>0</v>
      </c>
      <c r="D29" s="1" t="n">
        <f aca="false">+C29-B29</f>
        <v>0</v>
      </c>
      <c r="F29" s="1" t="n">
        <v>0</v>
      </c>
      <c r="G29" s="1" t="n">
        <v>0</v>
      </c>
      <c r="H29" s="1" t="n">
        <f aca="false">+G29-F29</f>
        <v>0</v>
      </c>
      <c r="J29" s="1" t="n">
        <v>11929</v>
      </c>
      <c r="K29" s="1" t="n">
        <f aca="false">+'WH MO'!O98</f>
        <v>11929</v>
      </c>
      <c r="L29" s="1" t="n">
        <f aca="false">+K29-J29</f>
        <v>0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f aca="false">'WH MO'!D99</f>
        <v>0</v>
      </c>
      <c r="D30" s="1" t="n">
        <f aca="false">+C30-B30</f>
        <v>0</v>
      </c>
      <c r="F30" s="1" t="n">
        <v>0</v>
      </c>
      <c r="G30" s="1" t="n">
        <v>0</v>
      </c>
      <c r="H30" s="1" t="n">
        <f aca="false">+G30-F30</f>
        <v>0</v>
      </c>
      <c r="J30" s="1" t="n">
        <v>0</v>
      </c>
      <c r="K30" s="1" t="n">
        <f aca="false">+'WH MO'!O99</f>
        <v>0</v>
      </c>
      <c r="L30" s="1" t="n">
        <f aca="false">+K30-J30</f>
        <v>0</v>
      </c>
    </row>
    <row r="31" customFormat="false" ht="12.75" hidden="false" customHeight="false" outlineLevel="0" collapsed="false">
      <c r="A31" s="21" t="s">
        <v>43</v>
      </c>
      <c r="B31" s="1" t="n">
        <v>0</v>
      </c>
      <c r="C31" s="1" t="n">
        <f aca="false">'WH MO'!D100</f>
        <v>0</v>
      </c>
      <c r="D31" s="1" t="n">
        <f aca="false">+C31-B31</f>
        <v>0</v>
      </c>
      <c r="F31" s="1" t="n">
        <v>0</v>
      </c>
      <c r="G31" s="1" t="n">
        <v>0</v>
      </c>
      <c r="H31" s="1" t="n">
        <f aca="false">+G31-F31</f>
        <v>0</v>
      </c>
      <c r="J31" s="1" t="n">
        <v>4667</v>
      </c>
      <c r="K31" s="1" t="n">
        <f aca="false">+'WH MO'!O100</f>
        <v>4667</v>
      </c>
      <c r="L31" s="1" t="n">
        <f aca="false">+K31-J31</f>
        <v>0</v>
      </c>
    </row>
    <row r="32" customFormat="false" ht="12.75" hidden="false" customHeight="false" outlineLevel="0" collapsed="false">
      <c r="A32" s="21" t="s">
        <v>44</v>
      </c>
      <c r="B32" s="1" t="n">
        <v>0</v>
      </c>
      <c r="C32" s="1" t="n">
        <f aca="false">'WH MO'!D101</f>
        <v>0</v>
      </c>
      <c r="D32" s="1" t="n">
        <f aca="false">+C32-B32</f>
        <v>0</v>
      </c>
      <c r="F32" s="1" t="n">
        <v>0</v>
      </c>
      <c r="G32" s="1" t="n">
        <v>0</v>
      </c>
      <c r="H32" s="1" t="n">
        <f aca="false">+G32-F32</f>
        <v>0</v>
      </c>
      <c r="J32" s="1" t="n">
        <v>9654</v>
      </c>
      <c r="K32" s="1" t="n">
        <f aca="false">+'WH MO'!O101</f>
        <v>9654</v>
      </c>
      <c r="L32" s="1" t="n">
        <f aca="false">+K32-J32</f>
        <v>0</v>
      </c>
    </row>
    <row r="33" customFormat="false" ht="12.75" hidden="false" customHeight="false" outlineLevel="0" collapsed="false">
      <c r="A33" s="21" t="s">
        <v>45</v>
      </c>
      <c r="B33" s="1" t="n">
        <v>0</v>
      </c>
      <c r="C33" s="1" t="n">
        <f aca="false">'WH MO'!D102</f>
        <v>0</v>
      </c>
      <c r="D33" s="1" t="n">
        <f aca="false">+C33-B33</f>
        <v>0</v>
      </c>
      <c r="F33" s="1" t="n">
        <v>0</v>
      </c>
      <c r="G33" s="1" t="n">
        <v>0</v>
      </c>
      <c r="H33" s="1" t="n">
        <f aca="false">+G33-F33</f>
        <v>0</v>
      </c>
      <c r="J33" s="1" t="n">
        <v>118140</v>
      </c>
      <c r="K33" s="1" t="n">
        <f aca="false">+'WH MO'!O102</f>
        <v>118140</v>
      </c>
      <c r="L33" s="1" t="n">
        <f aca="false">+K33-J33</f>
        <v>0</v>
      </c>
    </row>
    <row r="34" customFormat="false" ht="12.75" hidden="false" customHeight="false" outlineLevel="0" collapsed="false">
      <c r="A34" s="21" t="s">
        <v>46</v>
      </c>
      <c r="B34" s="1" t="n">
        <v>0</v>
      </c>
      <c r="C34" s="1" t="n">
        <f aca="false">'WH MO'!D103</f>
        <v>0</v>
      </c>
      <c r="D34" s="1" t="n">
        <f aca="false">+C34-B34</f>
        <v>0</v>
      </c>
      <c r="F34" s="1" t="n">
        <v>0</v>
      </c>
      <c r="G34" s="1" t="n">
        <v>0</v>
      </c>
      <c r="H34" s="1" t="n">
        <f aca="false">+G34-F34</f>
        <v>0</v>
      </c>
      <c r="J34" s="1" t="n">
        <v>589750</v>
      </c>
      <c r="K34" s="1" t="n">
        <f aca="false">+'WH MO'!O103</f>
        <v>589750</v>
      </c>
      <c r="L34" s="1" t="n">
        <f aca="false">+K34-J34</f>
        <v>0</v>
      </c>
    </row>
    <row r="35" customFormat="false" ht="12.75" hidden="false" customHeight="false" outlineLevel="0" collapsed="false">
      <c r="A35" s="21" t="s">
        <v>47</v>
      </c>
      <c r="B35" s="1" t="n">
        <v>0</v>
      </c>
      <c r="C35" s="1" t="n">
        <f aca="false">'WH MO'!D104</f>
        <v>0</v>
      </c>
      <c r="D35" s="1" t="n">
        <f aca="false">+C35-B35</f>
        <v>0</v>
      </c>
      <c r="F35" s="1" t="n">
        <v>0</v>
      </c>
      <c r="G35" s="1" t="n">
        <v>0</v>
      </c>
      <c r="H35" s="1" t="n">
        <f aca="false">+G35-F35</f>
        <v>0</v>
      </c>
      <c r="J35" s="1" t="n">
        <v>15550</v>
      </c>
      <c r="K35" s="1" t="n">
        <f aca="false">+'WH MO'!O104</f>
        <v>15550</v>
      </c>
      <c r="L35" s="1" t="n">
        <f aca="false">+K35-J35</f>
        <v>0</v>
      </c>
    </row>
    <row r="36" customFormat="false" ht="12.75" hidden="false" customHeight="false" outlineLevel="0" collapsed="false">
      <c r="A36" s="21" t="s">
        <v>48</v>
      </c>
      <c r="B36" s="1" t="n">
        <v>0</v>
      </c>
      <c r="C36" s="1" t="n">
        <f aca="false">'WH MO'!D105</f>
        <v>0</v>
      </c>
      <c r="D36" s="1" t="n">
        <f aca="false">+C36-B36</f>
        <v>0</v>
      </c>
      <c r="F36" s="1" t="n">
        <v>0</v>
      </c>
      <c r="G36" s="1" t="n">
        <v>0</v>
      </c>
      <c r="H36" s="1" t="n">
        <f aca="false">+G36-F36</f>
        <v>0</v>
      </c>
      <c r="J36" s="1" t="n">
        <v>101885</v>
      </c>
      <c r="K36" s="1" t="n">
        <f aca="false">+'WH MO'!O105</f>
        <v>101885</v>
      </c>
      <c r="L36" s="1" t="n">
        <f aca="false">+K36-J36</f>
        <v>0</v>
      </c>
    </row>
    <row r="37" customFormat="false" ht="12.75" hidden="false" customHeight="false" outlineLevel="0" collapsed="false">
      <c r="A37" s="21" t="s">
        <v>49</v>
      </c>
      <c r="B37" s="1" t="n">
        <v>0</v>
      </c>
      <c r="C37" s="1" t="n">
        <f aca="false">'WH MO'!D106</f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f aca="false">+'WH MO'!O106</f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50</v>
      </c>
      <c r="B38" s="1" t="n">
        <v>0</v>
      </c>
      <c r="C38" s="1" t="n">
        <f aca="false">'WH MO'!D107</f>
        <v>0</v>
      </c>
      <c r="D38" s="1" t="n">
        <f aca="false">+C38-B38</f>
        <v>0</v>
      </c>
      <c r="F38" s="1" t="n">
        <v>0</v>
      </c>
      <c r="G38" s="1" t="n">
        <v>0</v>
      </c>
      <c r="H38" s="1" t="n">
        <f aca="false">+G38-F38</f>
        <v>0</v>
      </c>
      <c r="J38" s="1" t="n">
        <v>438</v>
      </c>
      <c r="K38" s="1" t="n">
        <f aca="false">+'WH MO'!O107</f>
        <v>438</v>
      </c>
      <c r="L38" s="1" t="n">
        <f aca="false">+K38-J38</f>
        <v>0</v>
      </c>
    </row>
    <row r="39" customFormat="false" ht="12.75" hidden="false" customHeight="false" outlineLevel="0" collapsed="false">
      <c r="A39" s="21" t="s">
        <v>51</v>
      </c>
      <c r="B39" s="1" t="n">
        <v>0</v>
      </c>
      <c r="C39" s="1" t="n">
        <f aca="false">'WH MO'!D108</f>
        <v>0</v>
      </c>
      <c r="D39" s="1" t="n">
        <f aca="false">+C39-B39</f>
        <v>0</v>
      </c>
      <c r="F39" s="1" t="n">
        <v>0</v>
      </c>
      <c r="G39" s="1" t="n">
        <v>0</v>
      </c>
      <c r="H39" s="1" t="n">
        <f aca="false">+G39-F39</f>
        <v>0</v>
      </c>
      <c r="J39" s="1" t="n">
        <v>154000</v>
      </c>
      <c r="K39" s="1" t="n">
        <f aca="false">+'WH MO'!O108</f>
        <v>154000</v>
      </c>
      <c r="L39" s="1" t="n">
        <f aca="false">+K39-J39</f>
        <v>0</v>
      </c>
    </row>
    <row r="40" customFormat="false" ht="12.75" hidden="false" customHeight="false" outlineLevel="0" collapsed="false">
      <c r="A40" s="21" t="s">
        <v>52</v>
      </c>
      <c r="B40" s="1" t="n">
        <v>0</v>
      </c>
      <c r="C40" s="1" t="n">
        <f aca="false">'WH MO'!D109</f>
        <v>0</v>
      </c>
      <c r="D40" s="1" t="n">
        <f aca="false">+C40-B40</f>
        <v>0</v>
      </c>
      <c r="F40" s="1" t="n">
        <v>0</v>
      </c>
      <c r="G40" s="1" t="n">
        <v>0</v>
      </c>
      <c r="H40" s="1" t="n">
        <f aca="false">+G40-F40</f>
        <v>0</v>
      </c>
      <c r="J40" s="1" t="n">
        <v>0</v>
      </c>
      <c r="K40" s="1" t="n">
        <f aca="false">+'WH MO'!O109</f>
        <v>0</v>
      </c>
      <c r="L40" s="1" t="n">
        <f aca="false">+K40-J40</f>
        <v>0</v>
      </c>
    </row>
    <row r="41" customFormat="false" ht="12.75" hidden="false" customHeight="false" outlineLevel="0" collapsed="false">
      <c r="A41" s="21" t="s">
        <v>53</v>
      </c>
      <c r="B41" s="1" t="n">
        <v>0</v>
      </c>
      <c r="C41" s="1" t="n">
        <f aca="false">'WH MO'!D110</f>
        <v>0</v>
      </c>
      <c r="D41" s="1" t="n">
        <f aca="false">+C41-B41</f>
        <v>0</v>
      </c>
      <c r="F41" s="1" t="n">
        <v>0</v>
      </c>
      <c r="G41" s="1" t="n">
        <v>0</v>
      </c>
      <c r="H41" s="1" t="n">
        <f aca="false">+G41-F41</f>
        <v>0</v>
      </c>
      <c r="J41" s="1" t="n">
        <v>10207</v>
      </c>
      <c r="K41" s="1" t="n">
        <f aca="false">+'WH MO'!O110</f>
        <v>10207</v>
      </c>
      <c r="L41" s="1" t="n">
        <f aca="false">+K41-J41</f>
        <v>0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54</v>
      </c>
      <c r="B43" s="23" t="n">
        <f aca="false">SUM(B14:B42)</f>
        <v>0</v>
      </c>
      <c r="C43" s="23" t="n">
        <f aca="false">SUM(C14:C42)</f>
        <v>0</v>
      </c>
      <c r="D43" s="23" t="n">
        <f aca="false">+C43-B43</f>
        <v>0</v>
      </c>
      <c r="F43" s="23" t="n">
        <v>0</v>
      </c>
      <c r="G43" s="23" t="n">
        <v>0</v>
      </c>
      <c r="H43" s="23" t="n">
        <f aca="false">+G43-F43</f>
        <v>0</v>
      </c>
      <c r="J43" s="23" t="n">
        <v>1144471</v>
      </c>
      <c r="K43" s="23" t="n">
        <f aca="false">+'WH MO'!O112</f>
        <v>1144471</v>
      </c>
      <c r="L43" s="23" t="n">
        <f aca="false">+K43-J43</f>
        <v>0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55</v>
      </c>
      <c r="B45" s="24" t="n">
        <v>0</v>
      </c>
      <c r="C45" s="24" t="n">
        <v>0</v>
      </c>
      <c r="D45" s="24" t="n">
        <f aca="false">+C45-B45</f>
        <v>0</v>
      </c>
      <c r="F45" s="24" t="n">
        <v>0</v>
      </c>
      <c r="G45" s="24" t="n">
        <v>0</v>
      </c>
      <c r="H45" s="24" t="n">
        <f aca="false">+G45-F45</f>
        <v>0</v>
      </c>
      <c r="J45" s="24" t="n">
        <v>200000</v>
      </c>
      <c r="K45" s="24" t="n">
        <f aca="false">+'WH MO'!O114</f>
        <v>116666.666666667</v>
      </c>
      <c r="L45" s="24" t="n">
        <f aca="false">+K45-J45</f>
        <v>-83333.3333333333</v>
      </c>
      <c r="N45" s="1" t="s">
        <v>56</v>
      </c>
    </row>
    <row r="46" customFormat="false" ht="12.75" hidden="false" customHeight="false" outlineLevel="0" collapsed="false">
      <c r="A46" s="20"/>
    </row>
    <row r="47" customFormat="false" ht="12.75" hidden="false" customHeight="false" outlineLevel="0" collapsed="false">
      <c r="A47" s="20" t="s">
        <v>57</v>
      </c>
      <c r="B47" s="24" t="n">
        <v>0</v>
      </c>
      <c r="C47" s="24" t="n">
        <v>0</v>
      </c>
      <c r="D47" s="24" t="n">
        <f aca="false">+C47-B47</f>
        <v>0</v>
      </c>
      <c r="F47" s="24" t="n">
        <v>0</v>
      </c>
      <c r="G47" s="24" t="n">
        <v>0</v>
      </c>
      <c r="H47" s="24" t="n">
        <f aca="false">+G47-F47</f>
        <v>0</v>
      </c>
      <c r="J47" s="24" t="n">
        <v>600000</v>
      </c>
      <c r="K47" s="24" t="n">
        <f aca="false">+'WH MO'!O116</f>
        <v>600000</v>
      </c>
      <c r="L47" s="24" t="n">
        <f aca="false">+K47-J47</f>
        <v>0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58</v>
      </c>
      <c r="B49" s="19" t="n">
        <f aca="false">+B43+B45+B47</f>
        <v>0</v>
      </c>
      <c r="C49" s="19" t="n">
        <f aca="false">+C43+C45+C47</f>
        <v>0</v>
      </c>
      <c r="D49" s="19" t="n">
        <f aca="false">+C49-B49</f>
        <v>0</v>
      </c>
      <c r="F49" s="19" t="n">
        <v>0</v>
      </c>
      <c r="G49" s="19" t="n">
        <v>0</v>
      </c>
      <c r="H49" s="19" t="n">
        <f aca="false">+G49-F49</f>
        <v>0</v>
      </c>
      <c r="J49" s="19" t="n">
        <v>1944471</v>
      </c>
      <c r="K49" s="19" t="n">
        <f aca="false">+'WH MO'!O118</f>
        <v>1861137.66666667</v>
      </c>
      <c r="L49" s="19" t="n">
        <f aca="false">+K49-J49</f>
        <v>-83333.3333333333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59</v>
      </c>
    </row>
    <row r="52" customFormat="false" ht="12.75" hidden="false" customHeight="false" outlineLevel="0" collapsed="false">
      <c r="A52" s="26" t="s">
        <v>60</v>
      </c>
      <c r="B52" s="1" t="n">
        <v>0</v>
      </c>
      <c r="C52" s="1" t="n">
        <v>0</v>
      </c>
      <c r="D52" s="1" t="n">
        <f aca="false">+C52-B52</f>
        <v>0</v>
      </c>
      <c r="F52" s="1" t="n">
        <v>0</v>
      </c>
      <c r="G52" s="1" t="n">
        <v>0</v>
      </c>
      <c r="H52" s="1" t="n">
        <f aca="false">+G52-F52</f>
        <v>0</v>
      </c>
      <c r="J52" s="1" t="n">
        <v>111362.833333333</v>
      </c>
      <c r="K52" s="1" t="n">
        <f aca="false">+'WH MO'!O121</f>
        <v>111362.833333333</v>
      </c>
      <c r="L52" s="1" t="n">
        <f aca="false">+K52-J52</f>
        <v>0</v>
      </c>
    </row>
    <row r="53" customFormat="false" ht="12.75" hidden="false" customHeight="false" outlineLevel="0" collapsed="false">
      <c r="A53" s="26" t="s">
        <v>61</v>
      </c>
      <c r="B53" s="1" t="n">
        <v>0</v>
      </c>
      <c r="C53" s="1" t="n">
        <v>0</v>
      </c>
      <c r="D53" s="1" t="n">
        <f aca="false">+C53-B53</f>
        <v>0</v>
      </c>
      <c r="F53" s="1" t="n">
        <v>0</v>
      </c>
      <c r="G53" s="1" t="n">
        <v>0</v>
      </c>
      <c r="H53" s="1" t="n">
        <f aca="false">+G53-F53</f>
        <v>0</v>
      </c>
      <c r="J53" s="1" t="n">
        <v>101637</v>
      </c>
      <c r="K53" s="1" t="n">
        <f aca="false">+'WH MO'!O122</f>
        <v>0</v>
      </c>
      <c r="L53" s="1" t="n">
        <f aca="false">+K53-J53</f>
        <v>-101637</v>
      </c>
      <c r="N53" s="1" t="s">
        <v>76</v>
      </c>
    </row>
    <row r="54" customFormat="false" ht="12.75" hidden="false" customHeight="false" outlineLevel="0" collapsed="false">
      <c r="A54" s="26" t="s">
        <v>63</v>
      </c>
      <c r="B54" s="1" t="n">
        <v>0</v>
      </c>
      <c r="C54" s="1" t="n">
        <v>0</v>
      </c>
      <c r="D54" s="1" t="n">
        <f aca="false">+C54-B54</f>
        <v>0</v>
      </c>
      <c r="F54" s="1" t="n">
        <v>0</v>
      </c>
      <c r="G54" s="1" t="n">
        <v>0</v>
      </c>
      <c r="H54" s="1" t="n">
        <f aca="false">+G54-F54</f>
        <v>0</v>
      </c>
      <c r="J54" s="1" t="n">
        <v>49268.3333333333</v>
      </c>
      <c r="K54" s="1" t="n">
        <f aca="false">+'WH MO'!O123</f>
        <v>49268.3333333333</v>
      </c>
      <c r="L54" s="1" t="n">
        <f aca="false">+K54-J54</f>
        <v>0</v>
      </c>
    </row>
    <row r="55" customFormat="false" ht="12.75" hidden="false" customHeight="false" outlineLevel="0" collapsed="false">
      <c r="A55" s="26" t="s">
        <v>64</v>
      </c>
      <c r="B55" s="1" t="n">
        <v>0</v>
      </c>
      <c r="C55" s="1" t="n">
        <v>0</v>
      </c>
      <c r="D55" s="1" t="n">
        <f aca="false">+C55-B55</f>
        <v>0</v>
      </c>
      <c r="F55" s="1" t="n">
        <v>0</v>
      </c>
      <c r="G55" s="1" t="n">
        <v>0</v>
      </c>
      <c r="H55" s="1" t="n">
        <f aca="false">+G55-F55</f>
        <v>0</v>
      </c>
      <c r="J55" s="1" t="n">
        <v>18025</v>
      </c>
      <c r="K55" s="1" t="n">
        <f aca="false">+'WH MO'!O124</f>
        <v>18025</v>
      </c>
      <c r="L55" s="1" t="n">
        <f aca="false">+K55-J55</f>
        <v>0</v>
      </c>
    </row>
    <row r="56" customFormat="false" ht="12.75" hidden="false" customHeight="false" outlineLevel="0" collapsed="false">
      <c r="A56" s="26" t="s">
        <v>65</v>
      </c>
      <c r="B56" s="1" t="n">
        <v>0</v>
      </c>
      <c r="C56" s="1" t="n">
        <v>0</v>
      </c>
      <c r="D56" s="1" t="n">
        <f aca="false">+C56-B56</f>
        <v>0</v>
      </c>
      <c r="F56" s="1" t="n">
        <v>0</v>
      </c>
      <c r="G56" s="1" t="n">
        <v>0</v>
      </c>
      <c r="H56" s="1" t="n">
        <f aca="false">+G56-F56</f>
        <v>0</v>
      </c>
      <c r="J56" s="1" t="n">
        <v>0</v>
      </c>
      <c r="K56" s="1" t="n">
        <f aca="false">+'WH MO'!O125</f>
        <v>0</v>
      </c>
      <c r="L56" s="1" t="n">
        <f aca="false">+K56-J56</f>
        <v>0</v>
      </c>
    </row>
    <row r="57" customFormat="false" ht="12.75" hidden="false" customHeight="false" outlineLevel="0" collapsed="false">
      <c r="A57" s="26" t="s">
        <v>66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f aca="false">+'WH MO'!O126</f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F58" s="1" t="n">
        <v>0</v>
      </c>
      <c r="G58" s="1" t="n">
        <v>0</v>
      </c>
      <c r="H58" s="1" t="n">
        <f aca="false">+G58-F58</f>
        <v>0</v>
      </c>
      <c r="J58" s="1" t="n">
        <v>0</v>
      </c>
      <c r="K58" s="1" t="n">
        <f aca="false">+'WH MO'!O127</f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67</v>
      </c>
      <c r="B59" s="27" t="n">
        <f aca="false">SUM(B51:B58)</f>
        <v>0</v>
      </c>
      <c r="C59" s="27" t="n">
        <f aca="false">SUM(C51:C58)</f>
        <v>0</v>
      </c>
      <c r="D59" s="27" t="n">
        <f aca="false">+C59-B59</f>
        <v>0</v>
      </c>
      <c r="F59" s="27" t="n">
        <v>0</v>
      </c>
      <c r="G59" s="27" t="n">
        <v>0</v>
      </c>
      <c r="H59" s="27" t="n">
        <f aca="false">+G59-F59</f>
        <v>0</v>
      </c>
      <c r="J59" s="27" t="n">
        <v>280293.166666667</v>
      </c>
      <c r="K59" s="27" t="n">
        <f aca="false">+'WH MO'!O128</f>
        <v>178656.166666667</v>
      </c>
      <c r="L59" s="27" t="n">
        <f aca="false">+K59-J59</f>
        <v>-101637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68</v>
      </c>
    </row>
    <row r="62" customFormat="false" ht="12.75" hidden="false" customHeight="false" outlineLevel="0" collapsed="false">
      <c r="A62" s="26" t="s">
        <v>69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f aca="false">+'WH MO'!O131</f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70</v>
      </c>
      <c r="B63" s="1" t="n">
        <v>0</v>
      </c>
      <c r="C63" s="1" t="n">
        <v>0</v>
      </c>
      <c r="D63" s="1" t="n">
        <f aca="false">+C63-B63</f>
        <v>0</v>
      </c>
      <c r="F63" s="1" t="n">
        <v>0</v>
      </c>
      <c r="G63" s="1" t="n">
        <v>0</v>
      </c>
      <c r="H63" s="1" t="n">
        <f aca="false">+G63-F63</f>
        <v>0</v>
      </c>
      <c r="J63" s="1" t="n">
        <v>6096180</v>
      </c>
      <c r="K63" s="1" t="n">
        <f aca="false">+'WH MO'!O132</f>
        <v>5575592</v>
      </c>
      <c r="L63" s="1" t="n">
        <f aca="false">+K63-J63</f>
        <v>-520588</v>
      </c>
      <c r="N63" s="1" t="s">
        <v>71</v>
      </c>
    </row>
    <row r="64" customFormat="false" ht="12.75" hidden="false" customHeight="false" outlineLevel="0" collapsed="false">
      <c r="A64" s="26" t="s">
        <v>72</v>
      </c>
      <c r="B64" s="1" t="n">
        <v>0</v>
      </c>
      <c r="C64" s="1" t="n">
        <v>0</v>
      </c>
      <c r="D64" s="1" t="n">
        <f aca="false">+C64-B64</f>
        <v>0</v>
      </c>
      <c r="F64" s="1" t="n">
        <v>0</v>
      </c>
      <c r="G64" s="1" t="n">
        <v>0</v>
      </c>
      <c r="H64" s="1" t="n">
        <f aca="false">+G64-F64</f>
        <v>0</v>
      </c>
      <c r="J64" s="1" t="n">
        <v>2676594</v>
      </c>
      <c r="K64" s="1" t="n">
        <f aca="false">+'WH MO'!O133</f>
        <v>2399000</v>
      </c>
      <c r="L64" s="1" t="n">
        <f aca="false">+K64-J64</f>
        <v>-277594</v>
      </c>
      <c r="N64" s="1" t="s">
        <v>71</v>
      </c>
    </row>
    <row r="65" customFormat="false" ht="12.75" hidden="false" customHeight="false" outlineLevel="0" collapsed="false">
      <c r="A65" s="26"/>
      <c r="D65" s="1" t="n">
        <f aca="false">+C65-B65</f>
        <v>0</v>
      </c>
      <c r="F65" s="1" t="n">
        <v>0</v>
      </c>
      <c r="G65" s="1" t="n">
        <v>0</v>
      </c>
      <c r="H65" s="1" t="n">
        <f aca="false">+G65-F65</f>
        <v>0</v>
      </c>
      <c r="J65" s="1" t="n">
        <v>0</v>
      </c>
      <c r="K65" s="1" t="n">
        <f aca="false">+'WH MO'!O134</f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73</v>
      </c>
      <c r="B66" s="27" t="n">
        <f aca="false">SUM(B61:B65)</f>
        <v>0</v>
      </c>
      <c r="C66" s="27" t="n">
        <f aca="false">SUM(C61:C65)</f>
        <v>0</v>
      </c>
      <c r="D66" s="27" t="n">
        <f aca="false">+C66-B66</f>
        <v>0</v>
      </c>
      <c r="F66" s="27" t="n">
        <v>0</v>
      </c>
      <c r="G66" s="27" t="n">
        <v>0</v>
      </c>
      <c r="H66" s="27" t="n">
        <f aca="false">+G66-F66</f>
        <v>0</v>
      </c>
      <c r="J66" s="27" t="n">
        <v>8772774</v>
      </c>
      <c r="K66" s="27" t="n">
        <f aca="false">+'WH MO'!O135</f>
        <v>7974592</v>
      </c>
      <c r="L66" s="27" t="n">
        <f aca="false">+K66-J66</f>
        <v>-798182</v>
      </c>
    </row>
    <row r="68" customFormat="false" ht="13.5" hidden="false" customHeight="false" outlineLevel="0" collapsed="false">
      <c r="A68" s="10" t="s">
        <v>74</v>
      </c>
      <c r="B68" s="28" t="n">
        <f aca="false">+B11+B49+B59+B66</f>
        <v>147932</v>
      </c>
      <c r="C68" s="28" t="n">
        <f aca="false">+C11+C49+C59+C66</f>
        <v>219778</v>
      </c>
      <c r="D68" s="28" t="n">
        <f aca="false">+C68-B68</f>
        <v>71846</v>
      </c>
      <c r="F68" s="28" t="n">
        <v>247319.82</v>
      </c>
      <c r="G68" s="28" t="n">
        <v>587307</v>
      </c>
      <c r="H68" s="28" t="n">
        <f aca="false">+G68-F68</f>
        <v>339987.18</v>
      </c>
      <c r="J68" s="28" t="n">
        <v>11919452.1666667</v>
      </c>
      <c r="K68" s="28" t="n">
        <f aca="false">+'WH MO'!O137</f>
        <v>10936299.8333333</v>
      </c>
      <c r="L68" s="28" t="n">
        <f aca="false">+K68-J68</f>
        <v>-983152.333333332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50" activePane="bottomRight" state="frozen"/>
      <selection pane="topLeft" activeCell="A1" activeCellId="0" sqref="A1"/>
      <selection pane="topRight" activeCell="B1" activeCellId="0" sqref="B1"/>
      <selection pane="bottomLeft" activeCell="A50" activeCellId="0" sqref="A50"/>
      <selection pane="bottomRight" activeCell="O10" activeCellId="0" sqref="O10:O6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XML/filtered-attachments/xls/00_O_M_analysis___0003.xls'#$WH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45926.9453077964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17</v>
      </c>
      <c r="C7" s="15" t="s">
        <v>17</v>
      </c>
      <c r="D7" s="15" t="s">
        <v>17</v>
      </c>
      <c r="E7" s="15" t="s">
        <v>80</v>
      </c>
      <c r="F7" s="15" t="s">
        <v>20</v>
      </c>
      <c r="G7" s="15" t="s">
        <v>20</v>
      </c>
      <c r="H7" s="15" t="s">
        <v>20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O7" s="15" t="s">
        <v>20</v>
      </c>
      <c r="Q7" s="15" t="s">
        <v>20</v>
      </c>
      <c r="R7" s="15" t="s">
        <v>20</v>
      </c>
      <c r="S7" s="15" t="s">
        <v>20</v>
      </c>
      <c r="T7" s="15" t="s">
        <v>20</v>
      </c>
      <c r="V7" s="15" t="s">
        <v>20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81</v>
      </c>
      <c r="P8" s="18"/>
      <c r="Q8" s="18" t="s">
        <v>82</v>
      </c>
      <c r="R8" s="18" t="s">
        <v>83</v>
      </c>
      <c r="S8" s="18" t="s">
        <v>84</v>
      </c>
      <c r="T8" s="18" t="s">
        <v>85</v>
      </c>
      <c r="U8" s="18"/>
      <c r="V8" s="18" t="s">
        <v>81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 t="n">
        <v>0</v>
      </c>
      <c r="C10" s="19" t="n">
        <f aca="false">37000+62387.82</f>
        <v>99387.82</v>
      </c>
      <c r="D10" s="19" t="n">
        <f aca="false">110932+37000</f>
        <v>147932</v>
      </c>
      <c r="E10" s="19" t="n">
        <f aca="false">125493.07+37000</f>
        <v>162493.07</v>
      </c>
      <c r="F10" s="19" t="n">
        <v>200000</v>
      </c>
      <c r="G10" s="19" t="n">
        <f aca="false">921914-SUM(C10:F10)</f>
        <v>312101.11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SUM(B10:M10)</f>
        <v>921914</v>
      </c>
      <c r="Q10" s="19" t="n">
        <f aca="false">SUM(B10:D10)</f>
        <v>247319.82</v>
      </c>
      <c r="R10" s="19" t="n">
        <f aca="false">SUM(E10:G10)</f>
        <v>674594.18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921914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</row>
    <row r="14" customFormat="false" ht="12.75" hidden="false" customHeight="false" outlineLevel="0" collapsed="false">
      <c r="A14" s="21" t="s">
        <v>27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28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21" t="s">
        <v>29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30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31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32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33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1974</v>
      </c>
      <c r="H20" s="1" t="n">
        <v>1975</v>
      </c>
      <c r="I20" s="1" t="n">
        <v>1975</v>
      </c>
      <c r="J20" s="1" t="n">
        <v>1974</v>
      </c>
      <c r="K20" s="1" t="n">
        <v>7898</v>
      </c>
      <c r="L20" s="1" t="n">
        <v>1975</v>
      </c>
      <c r="M20" s="1" t="n">
        <v>1974</v>
      </c>
      <c r="O20" s="1" t="n">
        <f aca="false">SUM(B20:M20)</f>
        <v>19745</v>
      </c>
      <c r="Q20" s="1" t="n">
        <f aca="false">SUM(B20:D20)</f>
        <v>0</v>
      </c>
      <c r="R20" s="1" t="n">
        <f aca="false">SUM(E20:G20)</f>
        <v>1974</v>
      </c>
      <c r="S20" s="1" t="n">
        <f aca="false">SUM(H20:J20)</f>
        <v>5924</v>
      </c>
      <c r="T20" s="1" t="n">
        <f aca="false">SUM(K20:M20)</f>
        <v>11847</v>
      </c>
      <c r="V20" s="1" t="n">
        <f aca="false">SUM(Q20:U20)</f>
        <v>19745</v>
      </c>
    </row>
    <row r="21" customFormat="false" ht="12.75" hidden="false" customHeight="false" outlineLevel="0" collapsed="false">
      <c r="A21" s="21" t="s">
        <v>34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21" t="s">
        <v>35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21" t="s">
        <v>36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10626</v>
      </c>
      <c r="H23" s="1" t="n">
        <v>10626</v>
      </c>
      <c r="I23" s="1" t="n">
        <v>10626</v>
      </c>
      <c r="J23" s="1" t="n">
        <v>10626</v>
      </c>
      <c r="K23" s="1" t="n">
        <v>42504</v>
      </c>
      <c r="L23" s="1" t="n">
        <v>10626</v>
      </c>
      <c r="M23" s="1" t="n">
        <v>10626</v>
      </c>
      <c r="O23" s="1" t="n">
        <f aca="false">SUM(B23:M23)</f>
        <v>106260</v>
      </c>
      <c r="Q23" s="1" t="n">
        <f aca="false">SUM(B23:D23)</f>
        <v>0</v>
      </c>
      <c r="R23" s="1" t="n">
        <f aca="false">SUM(E23:G23)</f>
        <v>10626</v>
      </c>
      <c r="S23" s="1" t="n">
        <f aca="false">SUM(H23:J23)</f>
        <v>31878</v>
      </c>
      <c r="T23" s="1" t="n">
        <f aca="false">SUM(K23:M23)</f>
        <v>63756</v>
      </c>
      <c r="V23" s="1" t="n">
        <f aca="false">SUM(Q23:U23)</f>
        <v>106260</v>
      </c>
    </row>
    <row r="24" customFormat="false" ht="12.75" hidden="false" customHeight="false" outlineLevel="0" collapsed="false">
      <c r="A24" s="21" t="s">
        <v>37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21" t="s">
        <v>38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21" t="s">
        <v>39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40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225</v>
      </c>
      <c r="H27" s="1" t="n">
        <v>224</v>
      </c>
      <c r="I27" s="1" t="n">
        <v>225</v>
      </c>
      <c r="J27" s="1" t="n">
        <v>225</v>
      </c>
      <c r="K27" s="1" t="n">
        <v>898</v>
      </c>
      <c r="L27" s="1" t="n">
        <v>225</v>
      </c>
      <c r="M27" s="1" t="n">
        <v>224</v>
      </c>
      <c r="O27" s="1" t="n">
        <f aca="false">SUM(B27:M27)</f>
        <v>2246</v>
      </c>
      <c r="Q27" s="1" t="n">
        <f aca="false">SUM(B27:D27)</f>
        <v>0</v>
      </c>
      <c r="R27" s="1" t="n">
        <f aca="false">SUM(E27:G27)</f>
        <v>225</v>
      </c>
      <c r="S27" s="1" t="n">
        <f aca="false">SUM(H27:J27)</f>
        <v>674</v>
      </c>
      <c r="T27" s="1" t="n">
        <f aca="false">SUM(K27:M27)</f>
        <v>1347</v>
      </c>
      <c r="V27" s="1" t="n">
        <f aca="false">SUM(Q27:U27)</f>
        <v>2246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1193</v>
      </c>
      <c r="H28" s="1" t="n">
        <v>1193</v>
      </c>
      <c r="I28" s="1" t="n">
        <v>1192</v>
      </c>
      <c r="J28" s="1" t="n">
        <v>1193</v>
      </c>
      <c r="K28" s="1" t="n">
        <v>4772</v>
      </c>
      <c r="L28" s="1" t="n">
        <v>1193</v>
      </c>
      <c r="M28" s="1" t="n">
        <v>1193</v>
      </c>
      <c r="O28" s="1" t="n">
        <f aca="false">SUM(B28:M28)</f>
        <v>11929</v>
      </c>
      <c r="Q28" s="1" t="n">
        <f aca="false">SUM(B28:D28)</f>
        <v>0</v>
      </c>
      <c r="R28" s="1" t="n">
        <f aca="false">SUM(E28:G28)</f>
        <v>1193</v>
      </c>
      <c r="S28" s="1" t="n">
        <f aca="false">SUM(H28:J28)</f>
        <v>3578</v>
      </c>
      <c r="T28" s="1" t="n">
        <f aca="false">SUM(K28:M28)</f>
        <v>7158</v>
      </c>
      <c r="V28" s="1" t="n">
        <f aca="false">SUM(Q28:U28)</f>
        <v>11929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0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0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467</v>
      </c>
      <c r="H30" s="1" t="n">
        <v>467</v>
      </c>
      <c r="I30" s="1" t="n">
        <v>467</v>
      </c>
      <c r="J30" s="1" t="n">
        <v>466</v>
      </c>
      <c r="K30" s="1" t="n">
        <v>1867</v>
      </c>
      <c r="L30" s="1" t="n">
        <v>466</v>
      </c>
      <c r="M30" s="1" t="n">
        <v>467</v>
      </c>
      <c r="O30" s="1" t="n">
        <f aca="false">SUM(B30:M30)</f>
        <v>4667</v>
      </c>
      <c r="Q30" s="1" t="n">
        <f aca="false">SUM(B30:D30)</f>
        <v>0</v>
      </c>
      <c r="R30" s="1" t="n">
        <f aca="false">SUM(E30:G30)</f>
        <v>467</v>
      </c>
      <c r="S30" s="1" t="n">
        <f aca="false">SUM(H30:J30)</f>
        <v>1400</v>
      </c>
      <c r="T30" s="1" t="n">
        <f aca="false">SUM(K30:M30)</f>
        <v>2800</v>
      </c>
      <c r="V30" s="1" t="n">
        <f aca="false">SUM(Q30:U30)</f>
        <v>4667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1379</v>
      </c>
      <c r="H31" s="1" t="n">
        <v>1379</v>
      </c>
      <c r="I31" s="1" t="n">
        <v>1379</v>
      </c>
      <c r="J31" s="1" t="n">
        <v>1379</v>
      </c>
      <c r="K31" s="1" t="n">
        <v>1380</v>
      </c>
      <c r="L31" s="1" t="n">
        <v>1379</v>
      </c>
      <c r="M31" s="1" t="n">
        <v>1379</v>
      </c>
      <c r="O31" s="1" t="n">
        <f aca="false">SUM(B31:M31)</f>
        <v>9654</v>
      </c>
      <c r="Q31" s="1" t="n">
        <f aca="false">SUM(B31:D31)</f>
        <v>0</v>
      </c>
      <c r="R31" s="1" t="n">
        <f aca="false">SUM(E31:G31)</f>
        <v>1379</v>
      </c>
      <c r="S31" s="1" t="n">
        <f aca="false">SUM(H31:J31)</f>
        <v>4137</v>
      </c>
      <c r="T31" s="1" t="n">
        <f aca="false">SUM(K31:M31)</f>
        <v>4138</v>
      </c>
      <c r="V31" s="1" t="n">
        <f aca="false">SUM(Q31:U31)</f>
        <v>9654</v>
      </c>
    </row>
    <row r="32" customFormat="false" ht="12.75" hidden="false" customHeight="false" outlineLevel="0" collapsed="false">
      <c r="A32" s="21" t="s">
        <v>45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f aca="false">118140/7</f>
        <v>16877.1428571429</v>
      </c>
      <c r="H32" s="1" t="n">
        <f aca="false">118140/7</f>
        <v>16877.1428571429</v>
      </c>
      <c r="I32" s="1" t="n">
        <f aca="false">118140/7</f>
        <v>16877.1428571429</v>
      </c>
      <c r="J32" s="1" t="n">
        <f aca="false">118140/7</f>
        <v>16877.1428571429</v>
      </c>
      <c r="K32" s="1" t="n">
        <f aca="false">118140/7</f>
        <v>16877.1428571429</v>
      </c>
      <c r="L32" s="1" t="n">
        <f aca="false">118140/7</f>
        <v>16877.1428571429</v>
      </c>
      <c r="M32" s="1" t="n">
        <f aca="false">118140/7</f>
        <v>16877.1428571429</v>
      </c>
      <c r="O32" s="1" t="n">
        <f aca="false">SUM(B32:M32)</f>
        <v>118140</v>
      </c>
      <c r="Q32" s="1" t="n">
        <f aca="false">SUM(B32:D32)</f>
        <v>0</v>
      </c>
      <c r="R32" s="1" t="n">
        <f aca="false">SUM(E32:G32)</f>
        <v>16877.1428571429</v>
      </c>
      <c r="S32" s="1" t="n">
        <f aca="false">SUM(H32:J32)</f>
        <v>50631.4285714286</v>
      </c>
      <c r="T32" s="1" t="n">
        <f aca="false">SUM(K32:M32)</f>
        <v>50631.4285714286</v>
      </c>
      <c r="V32" s="1" t="n">
        <f aca="false">SUM(Q32:U32)</f>
        <v>118140</v>
      </c>
    </row>
    <row r="33" customFormat="false" ht="12.75" hidden="false" customHeight="false" outlineLevel="0" collapsed="false">
      <c r="A33" s="21" t="s">
        <v>46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84250</v>
      </c>
      <c r="H33" s="1" t="n">
        <v>84250</v>
      </c>
      <c r="I33" s="1" t="n">
        <v>84250</v>
      </c>
      <c r="J33" s="1" t="n">
        <v>84250</v>
      </c>
      <c r="K33" s="1" t="n">
        <v>84250</v>
      </c>
      <c r="L33" s="1" t="n">
        <v>84250</v>
      </c>
      <c r="M33" s="1" t="n">
        <v>84250</v>
      </c>
      <c r="O33" s="1" t="n">
        <f aca="false">SUM(B33:M33)</f>
        <v>589750</v>
      </c>
      <c r="Q33" s="1" t="n">
        <f aca="false">SUM(B33:D33)</f>
        <v>0</v>
      </c>
      <c r="R33" s="1" t="n">
        <f aca="false">SUM(E33:G33)</f>
        <v>84250</v>
      </c>
      <c r="S33" s="1" t="n">
        <f aca="false">SUM(H33:J33)</f>
        <v>252750</v>
      </c>
      <c r="T33" s="1" t="n">
        <f aca="false">SUM(K33:M33)</f>
        <v>252750</v>
      </c>
      <c r="V33" s="1" t="n">
        <f aca="false">SUM(Q33:U33)</f>
        <v>589750</v>
      </c>
    </row>
    <row r="34" customFormat="false" ht="12.75" hidden="false" customHeight="false" outlineLevel="0" collapsed="false">
      <c r="A34" s="21" t="s">
        <v>47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2222</v>
      </c>
      <c r="H34" s="1" t="n">
        <v>2221</v>
      </c>
      <c r="I34" s="1" t="n">
        <v>2221</v>
      </c>
      <c r="J34" s="1" t="n">
        <v>2222</v>
      </c>
      <c r="K34" s="1" t="n">
        <v>2221</v>
      </c>
      <c r="L34" s="1" t="n">
        <v>2221</v>
      </c>
      <c r="M34" s="1" t="n">
        <v>2222</v>
      </c>
      <c r="O34" s="1" t="n">
        <f aca="false">SUM(B34:M34)</f>
        <v>15550</v>
      </c>
      <c r="Q34" s="1" t="n">
        <f aca="false">SUM(B34:D34)</f>
        <v>0</v>
      </c>
      <c r="R34" s="1" t="n">
        <f aca="false">SUM(E34:G34)</f>
        <v>2222</v>
      </c>
      <c r="S34" s="1" t="n">
        <f aca="false">SUM(H34:J34)</f>
        <v>6664</v>
      </c>
      <c r="T34" s="1" t="n">
        <f aca="false">SUM(K34:M34)</f>
        <v>6664</v>
      </c>
      <c r="V34" s="1" t="n">
        <f aca="false">SUM(Q34:U34)</f>
        <v>15550</v>
      </c>
    </row>
    <row r="35" customFormat="false" ht="12.75" hidden="false" customHeight="false" outlineLevel="0" collapsed="false">
      <c r="A35" s="21" t="s">
        <v>48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f aca="false">1220+13335</f>
        <v>14555</v>
      </c>
      <c r="H35" s="1" t="n">
        <f aca="false">1220+13335</f>
        <v>14555</v>
      </c>
      <c r="I35" s="1" t="n">
        <f aca="false">1220+13335</f>
        <v>14555</v>
      </c>
      <c r="J35" s="1" t="n">
        <f aca="false">1220+13335</f>
        <v>14555</v>
      </c>
      <c r="K35" s="1" t="n">
        <f aca="false">1220+13335</f>
        <v>14555</v>
      </c>
      <c r="L35" s="1" t="n">
        <f aca="false">1220+13335</f>
        <v>14555</v>
      </c>
      <c r="M35" s="1" t="n">
        <f aca="false">1220+13335</f>
        <v>14555</v>
      </c>
      <c r="O35" s="1" t="n">
        <f aca="false">SUM(B35:M35)</f>
        <v>101885</v>
      </c>
      <c r="Q35" s="1" t="n">
        <f aca="false">SUM(B35:D35)</f>
        <v>0</v>
      </c>
      <c r="R35" s="1" t="n">
        <f aca="false">SUM(E35:G35)</f>
        <v>14555</v>
      </c>
      <c r="S35" s="1" t="n">
        <f aca="false">SUM(H35:J35)</f>
        <v>43665</v>
      </c>
      <c r="T35" s="1" t="n">
        <f aca="false">SUM(K35:M35)</f>
        <v>43665</v>
      </c>
      <c r="V35" s="1" t="n">
        <f aca="false">SUM(Q35:U35)</f>
        <v>101885</v>
      </c>
    </row>
    <row r="36" customFormat="false" ht="12.75" hidden="false" customHeight="false" outlineLevel="0" collapsed="false">
      <c r="A36" s="21" t="s">
        <v>49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50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43</v>
      </c>
      <c r="H37" s="1" t="n">
        <v>44</v>
      </c>
      <c r="I37" s="1" t="n">
        <v>44</v>
      </c>
      <c r="J37" s="1" t="n">
        <v>44</v>
      </c>
      <c r="K37" s="1" t="n">
        <v>175</v>
      </c>
      <c r="L37" s="1" t="n">
        <v>44</v>
      </c>
      <c r="M37" s="1" t="n">
        <v>44</v>
      </c>
      <c r="O37" s="1" t="n">
        <f aca="false">SUM(B37:M37)</f>
        <v>438</v>
      </c>
      <c r="Q37" s="1" t="n">
        <f aca="false">SUM(B37:D37)</f>
        <v>0</v>
      </c>
      <c r="R37" s="1" t="n">
        <f aca="false">SUM(E37:G37)</f>
        <v>43</v>
      </c>
      <c r="S37" s="1" t="n">
        <f aca="false">SUM(H37:J37)</f>
        <v>132</v>
      </c>
      <c r="T37" s="1" t="n">
        <f aca="false">SUM(K37:M37)</f>
        <v>263</v>
      </c>
      <c r="V37" s="1" t="n">
        <f aca="false">SUM(Q37:U37)</f>
        <v>438</v>
      </c>
    </row>
    <row r="38" customFormat="false" ht="12.75" hidden="false" customHeight="false" outlineLevel="0" collapsed="false">
      <c r="A38" s="21" t="s">
        <v>51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15400</v>
      </c>
      <c r="H38" s="1" t="n">
        <v>15400</v>
      </c>
      <c r="I38" s="1" t="n">
        <v>15400</v>
      </c>
      <c r="J38" s="1" t="n">
        <v>15400</v>
      </c>
      <c r="K38" s="1" t="n">
        <v>61600</v>
      </c>
      <c r="L38" s="1" t="n">
        <v>15400</v>
      </c>
      <c r="M38" s="1" t="n">
        <v>15400</v>
      </c>
      <c r="O38" s="1" t="n">
        <f aca="false">SUM(B38:M38)</f>
        <v>154000</v>
      </c>
      <c r="Q38" s="1" t="n">
        <f aca="false">SUM(B38:D38)</f>
        <v>0</v>
      </c>
      <c r="R38" s="1" t="n">
        <f aca="false">SUM(E38:G38)</f>
        <v>15400</v>
      </c>
      <c r="S38" s="1" t="n">
        <f aca="false">SUM(H38:J38)</f>
        <v>46200</v>
      </c>
      <c r="T38" s="1" t="n">
        <f aca="false">SUM(K38:M38)</f>
        <v>92400</v>
      </c>
      <c r="V38" s="1" t="n">
        <f aca="false">SUM(Q38:U38)</f>
        <v>154000</v>
      </c>
    </row>
    <row r="39" customFormat="false" ht="12.75" hidden="false" customHeight="false" outlineLevel="0" collapsed="false">
      <c r="A39" s="21" t="s">
        <v>97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21" t="s">
        <v>53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1458</v>
      </c>
      <c r="H40" s="1" t="n">
        <v>1458</v>
      </c>
      <c r="I40" s="1" t="n">
        <v>1458</v>
      </c>
      <c r="J40" s="1" t="n">
        <v>1458</v>
      </c>
      <c r="K40" s="1" t="n">
        <v>1458</v>
      </c>
      <c r="L40" s="1" t="n">
        <v>1458</v>
      </c>
      <c r="M40" s="1" t="n">
        <v>1459</v>
      </c>
      <c r="O40" s="1" t="n">
        <f aca="false">SUM(B40:M40)</f>
        <v>10207</v>
      </c>
      <c r="Q40" s="1" t="n">
        <f aca="false">SUM(B40:D40)</f>
        <v>0</v>
      </c>
      <c r="R40" s="1" t="n">
        <f aca="false">SUM(E40:G40)</f>
        <v>1458</v>
      </c>
      <c r="S40" s="1" t="n">
        <f aca="false">SUM(H40:J40)</f>
        <v>4374</v>
      </c>
      <c r="T40" s="1" t="n">
        <f aca="false">SUM(K40:M40)</f>
        <v>4375</v>
      </c>
      <c r="V40" s="1" t="n">
        <f aca="false">SUM(Q40:U40)</f>
        <v>10207</v>
      </c>
    </row>
    <row r="41" customFormat="false" ht="12.75" hidden="false" customHeight="false" outlineLevel="0" collapsed="false">
      <c r="A41" s="21"/>
      <c r="Q41" s="1" t="n">
        <f aca="false">SUM(B41:D41)</f>
        <v>0</v>
      </c>
      <c r="R41" s="1" t="n">
        <f aca="false">SUM(E41:G41)</f>
        <v>0</v>
      </c>
      <c r="S41" s="1" t="n">
        <f aca="false">SUM(H41:J41)</f>
        <v>0</v>
      </c>
      <c r="T41" s="1" t="n">
        <f aca="false">SUM(K41:M41)</f>
        <v>0</v>
      </c>
      <c r="V41" s="1" t="n">
        <f aca="false">SUM(Q41:U41)</f>
        <v>0</v>
      </c>
    </row>
    <row r="42" customFormat="false" ht="12.75" hidden="false" customHeight="false" outlineLevel="0" collapsed="false">
      <c r="A42" s="22" t="s">
        <v>54</v>
      </c>
      <c r="B42" s="23" t="n">
        <f aca="false">SUM(B13:B41)</f>
        <v>0</v>
      </c>
      <c r="C42" s="23" t="n">
        <f aca="false">SUM(C13:C41)</f>
        <v>0</v>
      </c>
      <c r="D42" s="23" t="n">
        <f aca="false">SUM(D13:D41)</f>
        <v>0</v>
      </c>
      <c r="E42" s="23" t="n">
        <f aca="false">SUM(E13:E41)</f>
        <v>0</v>
      </c>
      <c r="F42" s="23" t="n">
        <f aca="false">SUM(F13:F41)</f>
        <v>0</v>
      </c>
      <c r="G42" s="23" t="n">
        <f aca="false">SUM(G13:G41)</f>
        <v>150669.142857143</v>
      </c>
      <c r="H42" s="23" t="n">
        <f aca="false">SUM(H13:H41)</f>
        <v>150669.142857143</v>
      </c>
      <c r="I42" s="23" t="n">
        <f aca="false">SUM(I13:I41)</f>
        <v>150669.142857143</v>
      </c>
      <c r="J42" s="23" t="n">
        <f aca="false">SUM(J13:J41)</f>
        <v>150669.142857143</v>
      </c>
      <c r="K42" s="23" t="n">
        <f aca="false">SUM(K13:K41)</f>
        <v>240455.142857143</v>
      </c>
      <c r="L42" s="23" t="n">
        <f aca="false">SUM(L13:L41)</f>
        <v>150669.142857143</v>
      </c>
      <c r="M42" s="23" t="n">
        <f aca="false">SUM(M13:M41)</f>
        <v>150670.142857143</v>
      </c>
      <c r="O42" s="23" t="n">
        <f aca="false">SUM(O13:O41)</f>
        <v>1144471</v>
      </c>
      <c r="Q42" s="23" t="n">
        <f aca="false">SUM(B42:D42)</f>
        <v>0</v>
      </c>
      <c r="R42" s="23" t="n">
        <f aca="false">SUM(E42:G42)</f>
        <v>150669.142857143</v>
      </c>
      <c r="S42" s="23" t="n">
        <f aca="false">SUM(H42:J42)</f>
        <v>452007.428571429</v>
      </c>
      <c r="T42" s="23" t="n">
        <f aca="false">SUM(K42:M42)</f>
        <v>541794.428571429</v>
      </c>
      <c r="V42" s="23" t="n">
        <f aca="false">SUM(Q42:U42)</f>
        <v>1144471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v>0</v>
      </c>
      <c r="C44" s="24" t="n">
        <v>0</v>
      </c>
      <c r="D44" s="24" t="n">
        <v>0</v>
      </c>
      <c r="E44" s="24" t="n">
        <v>0</v>
      </c>
      <c r="F44" s="24" t="n">
        <v>0</v>
      </c>
      <c r="G44" s="24" t="n">
        <f aca="false">200000/7</f>
        <v>28571.4285714286</v>
      </c>
      <c r="H44" s="24" t="n">
        <f aca="false">200000/7</f>
        <v>28571.4285714286</v>
      </c>
      <c r="I44" s="24" t="n">
        <f aca="false">200000/7</f>
        <v>28571.4285714286</v>
      </c>
      <c r="J44" s="24" t="n">
        <f aca="false">200000/7</f>
        <v>28571.4285714286</v>
      </c>
      <c r="K44" s="24" t="n">
        <f aca="false">200000/7</f>
        <v>28571.4285714286</v>
      </c>
      <c r="L44" s="24" t="n">
        <f aca="false">200000/7</f>
        <v>28571.4285714286</v>
      </c>
      <c r="M44" s="24" t="n">
        <f aca="false">200000/7</f>
        <v>28571.4285714286</v>
      </c>
      <c r="N44" s="24" t="n">
        <f aca="false">200000/7</f>
        <v>28571.4285714286</v>
      </c>
      <c r="O44" s="24" t="n">
        <f aca="false">SUM(B44:M44)</f>
        <v>200000</v>
      </c>
      <c r="Q44" s="24" t="n">
        <f aca="false">SUM(B44:D44)</f>
        <v>0</v>
      </c>
      <c r="R44" s="24" t="n">
        <f aca="false">SUM(E44:G44)</f>
        <v>28571.4285714286</v>
      </c>
      <c r="S44" s="24" t="n">
        <f aca="false">SUM(H44:J44)</f>
        <v>85714.2857142857</v>
      </c>
      <c r="T44" s="24" t="n">
        <f aca="false">SUM(K44:M44)</f>
        <v>85714.2857142857</v>
      </c>
      <c r="V44" s="24" t="n">
        <f aca="false">SUM(Q44:U44)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v>0</v>
      </c>
      <c r="C46" s="24" t="n">
        <v>0</v>
      </c>
      <c r="D46" s="24" t="n">
        <v>0</v>
      </c>
      <c r="E46" s="24" t="n">
        <v>0</v>
      </c>
      <c r="F46" s="24" t="n">
        <v>0</v>
      </c>
      <c r="G46" s="24" t="n">
        <v>85715</v>
      </c>
      <c r="H46" s="24" t="n">
        <v>85714</v>
      </c>
      <c r="I46" s="24" t="n">
        <v>85714</v>
      </c>
      <c r="J46" s="24" t="n">
        <v>85715</v>
      </c>
      <c r="K46" s="24" t="n">
        <v>85714</v>
      </c>
      <c r="L46" s="24" t="n">
        <v>85714</v>
      </c>
      <c r="M46" s="24" t="n">
        <v>85714</v>
      </c>
      <c r="O46" s="24" t="n">
        <f aca="false">SUM(B46:M46)</f>
        <v>600000</v>
      </c>
      <c r="Q46" s="24" t="n">
        <f aca="false">SUM(B46:D46)</f>
        <v>0</v>
      </c>
      <c r="R46" s="24" t="n">
        <f aca="false">SUM(E46:G46)</f>
        <v>85715</v>
      </c>
      <c r="S46" s="24" t="n">
        <f aca="false">SUM(H46:J46)</f>
        <v>257143</v>
      </c>
      <c r="T46" s="24" t="n">
        <f aca="false">SUM(K46:M46)</f>
        <v>257142</v>
      </c>
      <c r="V46" s="24" t="n">
        <f aca="false">SUM(Q46:U46)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+B42+B44+B46</f>
        <v>0</v>
      </c>
      <c r="C48" s="19" t="n">
        <f aca="false">+C42+C44+C46</f>
        <v>0</v>
      </c>
      <c r="D48" s="19" t="n">
        <f aca="false">+D42+D44+D46</f>
        <v>0</v>
      </c>
      <c r="E48" s="19" t="n">
        <f aca="false">+E42+E44+E46</f>
        <v>0</v>
      </c>
      <c r="F48" s="19" t="n">
        <f aca="false">+F42+F44+F46</f>
        <v>0</v>
      </c>
      <c r="G48" s="19" t="n">
        <f aca="false">+G42+G44+G46</f>
        <v>264955.571428572</v>
      </c>
      <c r="H48" s="19" t="n">
        <f aca="false">+H42+H44+H46</f>
        <v>264954.571428572</v>
      </c>
      <c r="I48" s="19" t="n">
        <f aca="false">+I42+I44+I46</f>
        <v>264954.571428572</v>
      </c>
      <c r="J48" s="19" t="n">
        <f aca="false">+J42+J44+J46</f>
        <v>264955.571428572</v>
      </c>
      <c r="K48" s="19" t="n">
        <f aca="false">+K42+K44+K46</f>
        <v>354740.571428571</v>
      </c>
      <c r="L48" s="19" t="n">
        <f aca="false">+L42+L44+L46</f>
        <v>264954.571428572</v>
      </c>
      <c r="M48" s="19" t="n">
        <f aca="false">+M42+M44+M46</f>
        <v>264955.571428572</v>
      </c>
      <c r="O48" s="19" t="n">
        <f aca="false">+O42+O44+O46</f>
        <v>1944471</v>
      </c>
      <c r="Q48" s="19" t="n">
        <f aca="false">SUM(B48:D48)</f>
        <v>0</v>
      </c>
      <c r="R48" s="19" t="n">
        <f aca="false">SUM(E48:G48)</f>
        <v>264955.571428572</v>
      </c>
      <c r="S48" s="19" t="n">
        <f aca="false">SUM(H48:J48)</f>
        <v>794864.714285714</v>
      </c>
      <c r="T48" s="19" t="n">
        <f aca="false">SUM(K48:M48)</f>
        <v>884650.714285714</v>
      </c>
      <c r="V48" s="19" t="n">
        <f aca="false">SUM(Q48:U48)</f>
        <v>1944471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f aca="false">272950/12-6837</f>
        <v>15908.8333333333</v>
      </c>
      <c r="H51" s="1" t="n">
        <f aca="false">272950/12-6837</f>
        <v>15908.8333333333</v>
      </c>
      <c r="I51" s="1" t="n">
        <f aca="false">272950/12-6837</f>
        <v>15908.8333333333</v>
      </c>
      <c r="J51" s="1" t="n">
        <f aca="false">272950/12-6837</f>
        <v>15908.8333333333</v>
      </c>
      <c r="K51" s="1" t="n">
        <f aca="false">272950/12-6837</f>
        <v>15908.8333333333</v>
      </c>
      <c r="L51" s="1" t="n">
        <f aca="false">272950/12-6836</f>
        <v>15909.8333333333</v>
      </c>
      <c r="M51" s="1" t="n">
        <f aca="false">272950/12-6837</f>
        <v>15908.8333333333</v>
      </c>
      <c r="O51" s="1" t="n">
        <f aca="false">SUM(B51:M51)</f>
        <v>111362.833333333</v>
      </c>
      <c r="Q51" s="1" t="n">
        <f aca="false">SUM(B51:D51)</f>
        <v>0</v>
      </c>
      <c r="R51" s="1" t="n">
        <f aca="false">SUM(E51:G51)</f>
        <v>15908.8333333333</v>
      </c>
      <c r="S51" s="1" t="n">
        <f aca="false">SUM(H51:J51)</f>
        <v>47726.5</v>
      </c>
      <c r="T51" s="1" t="n">
        <f aca="false">SUM(K51:M51)</f>
        <v>47727.5</v>
      </c>
      <c r="V51" s="1" t="n">
        <f aca="false">SUM(Q51:U51)</f>
        <v>111362.833333333</v>
      </c>
    </row>
    <row r="52" customFormat="false" ht="12.75" hidden="false" customHeight="false" outlineLevel="0" collapsed="false">
      <c r="A52" s="26" t="s">
        <v>61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14520</v>
      </c>
      <c r="H52" s="1" t="n">
        <v>14520</v>
      </c>
      <c r="I52" s="1" t="n">
        <v>14520</v>
      </c>
      <c r="J52" s="1" t="n">
        <v>14520</v>
      </c>
      <c r="K52" s="1" t="n">
        <v>14520</v>
      </c>
      <c r="L52" s="1" t="n">
        <v>14520</v>
      </c>
      <c r="M52" s="1" t="n">
        <v>14517</v>
      </c>
      <c r="O52" s="1" t="n">
        <f aca="false">SUM(B52:M52)</f>
        <v>101637</v>
      </c>
      <c r="Q52" s="1" t="n">
        <f aca="false">SUM(B52:D52)</f>
        <v>0</v>
      </c>
      <c r="R52" s="1" t="n">
        <f aca="false">SUM(E52:G52)</f>
        <v>14520</v>
      </c>
      <c r="S52" s="1" t="n">
        <f aca="false">SUM(H52:J52)</f>
        <v>43560</v>
      </c>
      <c r="T52" s="1" t="n">
        <f aca="false">SUM(K52:M52)</f>
        <v>43557</v>
      </c>
      <c r="V52" s="1" t="n">
        <f aca="false">SUM(Q52:U52)</f>
        <v>101637</v>
      </c>
    </row>
    <row r="53" customFormat="false" ht="12.75" hidden="false" customHeight="false" outlineLevel="0" collapsed="false">
      <c r="A53" s="26" t="s">
        <v>63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f aca="false">84460/12</f>
        <v>7038.33333333333</v>
      </c>
      <c r="H53" s="1" t="n">
        <f aca="false">84460/12</f>
        <v>7038.33333333333</v>
      </c>
      <c r="I53" s="1" t="n">
        <f aca="false">84460/12</f>
        <v>7038.33333333333</v>
      </c>
      <c r="J53" s="1" t="n">
        <f aca="false">84460/12</f>
        <v>7038.33333333333</v>
      </c>
      <c r="K53" s="1" t="n">
        <f aca="false">84460/12</f>
        <v>7038.33333333333</v>
      </c>
      <c r="L53" s="1" t="n">
        <f aca="false">84460/12</f>
        <v>7038.33333333333</v>
      </c>
      <c r="M53" s="1" t="n">
        <f aca="false">84460/12</f>
        <v>7038.33333333333</v>
      </c>
      <c r="O53" s="1" t="n">
        <f aca="false">SUM(B53:M53)</f>
        <v>49268.3333333333</v>
      </c>
      <c r="Q53" s="1" t="n">
        <f aca="false">SUM(B53:D53)</f>
        <v>0</v>
      </c>
      <c r="R53" s="1" t="n">
        <f aca="false">SUM(E53:G53)</f>
        <v>7038.33333333333</v>
      </c>
      <c r="S53" s="1" t="n">
        <f aca="false">SUM(H53:J53)</f>
        <v>21115</v>
      </c>
      <c r="T53" s="1" t="n">
        <f aca="false">SUM(K53:M53)</f>
        <v>21115</v>
      </c>
      <c r="V53" s="1" t="n">
        <f aca="false">SUM(Q53:U53)</f>
        <v>49268.3333333333</v>
      </c>
    </row>
    <row r="54" customFormat="false" ht="12.75" hidden="false" customHeight="false" outlineLevel="0" collapsed="false">
      <c r="A54" s="26" t="s">
        <v>64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2575</v>
      </c>
      <c r="H54" s="1" t="n">
        <v>2575</v>
      </c>
      <c r="I54" s="1" t="n">
        <v>2575</v>
      </c>
      <c r="J54" s="1" t="n">
        <v>2575</v>
      </c>
      <c r="K54" s="1" t="n">
        <v>2575</v>
      </c>
      <c r="L54" s="1" t="n">
        <v>2575</v>
      </c>
      <c r="M54" s="1" t="n">
        <v>2575</v>
      </c>
      <c r="O54" s="1" t="n">
        <f aca="false">SUM(B54:M54)</f>
        <v>18025</v>
      </c>
      <c r="Q54" s="1" t="n">
        <f aca="false">SUM(B54:D54)</f>
        <v>0</v>
      </c>
      <c r="R54" s="1" t="n">
        <f aca="false">SUM(E54:G54)</f>
        <v>2575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18025</v>
      </c>
    </row>
    <row r="55" customFormat="false" ht="12.75" hidden="false" customHeight="false" outlineLevel="0" collapsed="false">
      <c r="A55" s="26" t="s">
        <v>65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O55" s="1" t="n">
        <f aca="false">SUM(B55:M55)</f>
        <v>0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0</v>
      </c>
      <c r="T55" s="1" t="n">
        <f aca="false">SUM(K55:M55)</f>
        <v>0</v>
      </c>
      <c r="V55" s="1" t="n">
        <f aca="false">SUM(Q55:U55)</f>
        <v>0</v>
      </c>
    </row>
    <row r="56" customFormat="false" ht="12.75" hidden="false" customHeight="false" outlineLevel="0" collapsed="false">
      <c r="A56" s="26" t="s">
        <v>66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67</v>
      </c>
      <c r="B58" s="27" t="n">
        <f aca="false">SUM(B50:B57)</f>
        <v>0</v>
      </c>
      <c r="C58" s="27" t="n">
        <f aca="false">SUM(C50:C57)</f>
        <v>0</v>
      </c>
      <c r="D58" s="27" t="n">
        <f aca="false">SUM(D50:D57)</f>
        <v>0</v>
      </c>
      <c r="E58" s="27" t="n">
        <f aca="false">SUM(E50:E57)</f>
        <v>0</v>
      </c>
      <c r="F58" s="27" t="n">
        <f aca="false">SUM(F50:F57)</f>
        <v>0</v>
      </c>
      <c r="G58" s="27" t="n">
        <f aca="false">SUM(G50:G57)</f>
        <v>40042.1666666667</v>
      </c>
      <c r="H58" s="27" t="n">
        <f aca="false">SUM(H50:H57)</f>
        <v>40042.1666666667</v>
      </c>
      <c r="I58" s="27" t="n">
        <f aca="false">SUM(I50:I57)</f>
        <v>40042.1666666667</v>
      </c>
      <c r="J58" s="27" t="n">
        <f aca="false">SUM(J50:J57)</f>
        <v>40042.1666666667</v>
      </c>
      <c r="K58" s="27" t="n">
        <f aca="false">SUM(K50:K57)</f>
        <v>40042.1666666667</v>
      </c>
      <c r="L58" s="27" t="n">
        <f aca="false">SUM(L50:L57)</f>
        <v>40043.1666666667</v>
      </c>
      <c r="M58" s="27" t="n">
        <f aca="false">SUM(M50:M57)</f>
        <v>40039.1666666667</v>
      </c>
      <c r="O58" s="27" t="n">
        <f aca="false">SUM(O50:O57)</f>
        <v>280293.166666667</v>
      </c>
      <c r="Q58" s="27" t="n">
        <f aca="false">SUM(B58:D58)</f>
        <v>0</v>
      </c>
      <c r="R58" s="27" t="n">
        <f aca="false">SUM(E58:G58)</f>
        <v>40042.1666666667</v>
      </c>
      <c r="S58" s="27" t="n">
        <f aca="false">SUM(H58:J58)</f>
        <v>120126.5</v>
      </c>
      <c r="T58" s="27" t="n">
        <f aca="false">SUM(K58:M58)</f>
        <v>120124.5</v>
      </c>
      <c r="V58" s="27" t="n">
        <f aca="false">SUM(Q58:U58)</f>
        <v>280293.166666667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.75" hidden="false" customHeight="false" outlineLevel="0" collapsed="false">
      <c r="A62" s="26" t="s">
        <v>70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0</v>
      </c>
      <c r="G62" s="1" t="n">
        <v>981091</v>
      </c>
      <c r="H62" s="1" t="n">
        <v>963903</v>
      </c>
      <c r="I62" s="1" t="n">
        <v>868269</v>
      </c>
      <c r="J62" s="1" t="n">
        <v>761069</v>
      </c>
      <c r="K62" s="1" t="n">
        <v>834722</v>
      </c>
      <c r="L62" s="1" t="n">
        <v>840536</v>
      </c>
      <c r="M62" s="1" t="n">
        <v>846590</v>
      </c>
      <c r="O62" s="1" t="n">
        <f aca="false">SUM(B62:M62)</f>
        <v>6096180</v>
      </c>
      <c r="Q62" s="1" t="n">
        <f aca="false">SUM(B62:D62)</f>
        <v>0</v>
      </c>
      <c r="R62" s="1" t="n">
        <f aca="false">SUM(E62:G62)</f>
        <v>981091</v>
      </c>
      <c r="S62" s="1" t="n">
        <f aca="false">SUM(H62:J62)</f>
        <v>2593241</v>
      </c>
      <c r="T62" s="1" t="n">
        <f aca="false">SUM(K62:M62)</f>
        <v>2521848</v>
      </c>
      <c r="V62" s="1" t="n">
        <f aca="false">SUM(Q62:U62)</f>
        <v>6096180</v>
      </c>
    </row>
    <row r="63" customFormat="false" ht="12.75" hidden="false" customHeight="false" outlineLevel="0" collapsed="false">
      <c r="A63" s="26" t="s">
        <v>72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G63" s="1" t="n">
        <v>0</v>
      </c>
      <c r="H63" s="1" t="n">
        <v>446099</v>
      </c>
      <c r="I63" s="1" t="n">
        <v>446099</v>
      </c>
      <c r="J63" s="1" t="n">
        <v>446099</v>
      </c>
      <c r="K63" s="1" t="n">
        <v>446099</v>
      </c>
      <c r="L63" s="1" t="n">
        <v>446099</v>
      </c>
      <c r="M63" s="1" t="n">
        <v>446099</v>
      </c>
      <c r="O63" s="1" t="n">
        <f aca="false">SUM(B63:M63)</f>
        <v>2676594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1338297</v>
      </c>
      <c r="T63" s="1" t="n">
        <f aca="false">SUM(K63:M63)</f>
        <v>1338297</v>
      </c>
      <c r="V63" s="1" t="n">
        <f aca="false">SUM(Q63:U63)</f>
        <v>2676594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SUM(B60:B64)</f>
        <v>0</v>
      </c>
      <c r="C65" s="27" t="n">
        <f aca="false">SUM(C60:C64)</f>
        <v>0</v>
      </c>
      <c r="D65" s="27" t="n">
        <f aca="false">SUM(D60:D64)</f>
        <v>0</v>
      </c>
      <c r="E65" s="27" t="n">
        <f aca="false">SUM(E60:E64)</f>
        <v>0</v>
      </c>
      <c r="F65" s="27" t="n">
        <f aca="false">SUM(F60:F64)</f>
        <v>0</v>
      </c>
      <c r="G65" s="27" t="n">
        <f aca="false">SUM(G60:G64)</f>
        <v>981091</v>
      </c>
      <c r="H65" s="27" t="n">
        <f aca="false">SUM(H60:H64)</f>
        <v>1410002</v>
      </c>
      <c r="I65" s="27" t="n">
        <f aca="false">SUM(I60:I64)</f>
        <v>1314368</v>
      </c>
      <c r="J65" s="27" t="n">
        <f aca="false">SUM(J60:J64)</f>
        <v>1207168</v>
      </c>
      <c r="K65" s="27" t="n">
        <f aca="false">SUM(K60:K64)</f>
        <v>1280821</v>
      </c>
      <c r="L65" s="27" t="n">
        <f aca="false">SUM(L60:L64)</f>
        <v>1286635</v>
      </c>
      <c r="M65" s="27" t="n">
        <f aca="false">SUM(M60:M64)</f>
        <v>1292689</v>
      </c>
      <c r="O65" s="27" t="n">
        <f aca="false">SUM(O60:O64)</f>
        <v>8772774</v>
      </c>
      <c r="Q65" s="27" t="n">
        <f aca="false">SUM(B65:D65)</f>
        <v>0</v>
      </c>
      <c r="R65" s="27" t="n">
        <f aca="false">SUM(E65:G65)</f>
        <v>981091</v>
      </c>
      <c r="S65" s="27" t="n">
        <f aca="false">SUM(H65:J65)</f>
        <v>3931538</v>
      </c>
      <c r="T65" s="27" t="n">
        <f aca="false">SUM(K65:M65)</f>
        <v>3860145</v>
      </c>
      <c r="V65" s="27" t="n">
        <f aca="false">SUM(Q65:U65)</f>
        <v>8772774</v>
      </c>
    </row>
    <row r="67" customFormat="false" ht="13.5" hidden="false" customHeight="false" outlineLevel="0" collapsed="false">
      <c r="A67" s="10" t="s">
        <v>74</v>
      </c>
      <c r="B67" s="28" t="n">
        <f aca="false">+B10+B48+B58+B65</f>
        <v>0</v>
      </c>
      <c r="C67" s="28" t="n">
        <f aca="false">+C10+C48+C58+C65</f>
        <v>99387.82</v>
      </c>
      <c r="D67" s="28" t="n">
        <f aca="false">+D10+D48+D58+D65</f>
        <v>147932</v>
      </c>
      <c r="E67" s="28" t="n">
        <f aca="false">+E10+E48+E58+E65</f>
        <v>162493.07</v>
      </c>
      <c r="F67" s="28" t="n">
        <f aca="false">+F10+F48+F58+F65</f>
        <v>200000</v>
      </c>
      <c r="G67" s="28" t="n">
        <f aca="false">+G10+G48+G58+G65</f>
        <v>1598189.84809524</v>
      </c>
      <c r="H67" s="28" t="n">
        <f aca="false">+H10+H48+H58+H65</f>
        <v>1714998.73809524</v>
      </c>
      <c r="I67" s="28" t="n">
        <f aca="false">+I10+I48+I58+I65</f>
        <v>1619364.73809524</v>
      </c>
      <c r="J67" s="28" t="n">
        <f aca="false">+J10+J48+J58+J65</f>
        <v>1512165.73809524</v>
      </c>
      <c r="K67" s="28" t="n">
        <f aca="false">+K10+K48+K58+K65</f>
        <v>1675603.73809524</v>
      </c>
      <c r="L67" s="28" t="n">
        <f aca="false">+L10+L48+L58+L65</f>
        <v>1591632.73809524</v>
      </c>
      <c r="M67" s="28" t="n">
        <f aca="false">+M10+M48+M58+M65</f>
        <v>1597683.73809524</v>
      </c>
      <c r="O67" s="28" t="n">
        <f aca="false">+O10+O48+O58+O65</f>
        <v>11919452.1666667</v>
      </c>
      <c r="Q67" s="28" t="n">
        <f aca="false">SUM(B67:D67)</f>
        <v>247319.82</v>
      </c>
      <c r="R67" s="28" t="n">
        <f aca="false">SUM(E67:G67)</f>
        <v>1960682.91809524</v>
      </c>
      <c r="S67" s="28" t="n">
        <f aca="false">SUM(H67:J67)</f>
        <v>4846529.21428572</v>
      </c>
      <c r="T67" s="28" t="n">
        <f aca="false">SUM(K67:M67)</f>
        <v>4864920.21428572</v>
      </c>
      <c r="V67" s="28" t="n">
        <f aca="false">SUM(Q67:U67)</f>
        <v>11919452.1666667</v>
      </c>
    </row>
    <row r="68" customFormat="false" ht="13.5" hidden="false" customHeight="false" outlineLevel="0" collapsed="false">
      <c r="A68" s="10"/>
      <c r="M68" s="0"/>
      <c r="N68" s="0"/>
      <c r="O68" s="0"/>
    </row>
    <row r="69" customFormat="false" ht="12.75" hidden="false" customHeight="false" outlineLevel="0" collapsed="false">
      <c r="A69" s="10"/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Wheatland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86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XML/filtered-attachments/xls/00_O_M_analysis___0003.xls'#$WH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45926.9453078044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18</v>
      </c>
      <c r="C77" s="15" t="s">
        <v>18</v>
      </c>
      <c r="D77" s="15" t="s">
        <v>18</v>
      </c>
      <c r="E77" s="15" t="s">
        <v>18</v>
      </c>
      <c r="F77" s="15" t="s">
        <v>18</v>
      </c>
      <c r="G77" s="15" t="s">
        <v>18</v>
      </c>
      <c r="H77" s="15" t="s">
        <v>18</v>
      </c>
      <c r="I77" s="15" t="s">
        <v>18</v>
      </c>
      <c r="J77" s="15" t="s">
        <v>18</v>
      </c>
      <c r="K77" s="15" t="s">
        <v>18</v>
      </c>
      <c r="L77" s="15" t="s">
        <v>18</v>
      </c>
      <c r="M77" s="15" t="s">
        <v>18</v>
      </c>
      <c r="O77" s="15" t="s">
        <v>18</v>
      </c>
      <c r="Q77" s="15" t="s">
        <v>18</v>
      </c>
      <c r="R77" s="15" t="s">
        <v>18</v>
      </c>
      <c r="S77" s="15" t="s">
        <v>18</v>
      </c>
      <c r="T77" s="15" t="s">
        <v>18</v>
      </c>
      <c r="V77" s="15" t="s">
        <v>18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81</v>
      </c>
      <c r="P78" s="18"/>
      <c r="Q78" s="18" t="s">
        <v>82</v>
      </c>
      <c r="R78" s="18" t="s">
        <v>83</v>
      </c>
      <c r="S78" s="18" t="s">
        <v>84</v>
      </c>
      <c r="T78" s="18" t="s">
        <v>85</v>
      </c>
      <c r="U78" s="18"/>
      <c r="V78" s="18" t="s">
        <v>81</v>
      </c>
    </row>
    <row r="80" customFormat="false" ht="13.5" hidden="false" customHeight="false" outlineLevel="0" collapsed="false">
      <c r="A80" s="10" t="s">
        <v>23</v>
      </c>
      <c r="B80" s="19" t="n">
        <f aca="false">16134+52574+238342-167727+30833+100</f>
        <v>170256</v>
      </c>
      <c r="C80" s="19" t="n">
        <f aca="false">334067+30833-167727+100</f>
        <v>197273</v>
      </c>
      <c r="D80" s="19" t="n">
        <f aca="false">356572-167727+30833+100</f>
        <v>219778</v>
      </c>
      <c r="E80" s="19" t="n">
        <f aca="false">139345+30833+100</f>
        <v>170278</v>
      </c>
      <c r="F80" s="19" t="n">
        <f aca="false">102462+30833+201</f>
        <v>133496</v>
      </c>
      <c r="G80" s="19" t="n">
        <v>30833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921914</v>
      </c>
      <c r="Q80" s="19" t="n">
        <f aca="false">SUM(B80:D80)</f>
        <v>587307</v>
      </c>
      <c r="R80" s="19" t="n">
        <f aca="false">SUM(E80:G80)</f>
        <v>334607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921914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28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21" t="s">
        <v>29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30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31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32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33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1974</v>
      </c>
      <c r="H90" s="1" t="n">
        <v>1975</v>
      </c>
      <c r="I90" s="1" t="n">
        <v>1975</v>
      </c>
      <c r="J90" s="1" t="n">
        <v>1974</v>
      </c>
      <c r="K90" s="1" t="n">
        <v>7898</v>
      </c>
      <c r="L90" s="1" t="n">
        <v>1975</v>
      </c>
      <c r="M90" s="1" t="n">
        <v>1974</v>
      </c>
      <c r="O90" s="1" t="n">
        <f aca="false">SUM(B90:M90)</f>
        <v>19745</v>
      </c>
      <c r="Q90" s="1" t="n">
        <f aca="false">SUM(B90:D90)</f>
        <v>0</v>
      </c>
      <c r="R90" s="1" t="n">
        <f aca="false">SUM(E90:G90)</f>
        <v>1974</v>
      </c>
      <c r="S90" s="1" t="n">
        <f aca="false">SUM(H90:J90)</f>
        <v>5924</v>
      </c>
      <c r="T90" s="1" t="n">
        <f aca="false">SUM(K90:M90)</f>
        <v>11847</v>
      </c>
      <c r="V90" s="1" t="n">
        <f aca="false">SUM(Q90:U90)</f>
        <v>19745</v>
      </c>
    </row>
    <row r="91" customFormat="false" ht="12.75" hidden="false" customHeight="false" outlineLevel="0" collapsed="false">
      <c r="A91" s="21" t="s">
        <v>34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21" t="s">
        <v>35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21" t="s">
        <v>36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10626</v>
      </c>
      <c r="H93" s="1" t="n">
        <v>10626</v>
      </c>
      <c r="I93" s="1" t="n">
        <v>10626</v>
      </c>
      <c r="J93" s="1" t="n">
        <v>10626</v>
      </c>
      <c r="K93" s="1" t="n">
        <v>42504</v>
      </c>
      <c r="L93" s="1" t="n">
        <v>10626</v>
      </c>
      <c r="M93" s="1" t="n">
        <v>10626</v>
      </c>
      <c r="O93" s="1" t="n">
        <f aca="false">SUM(B93:M93)</f>
        <v>106260</v>
      </c>
      <c r="Q93" s="1" t="n">
        <f aca="false">SUM(B93:D93)</f>
        <v>0</v>
      </c>
      <c r="R93" s="1" t="n">
        <f aca="false">SUM(E93:G93)</f>
        <v>10626</v>
      </c>
      <c r="S93" s="1" t="n">
        <f aca="false">SUM(H93:J93)</f>
        <v>31878</v>
      </c>
      <c r="T93" s="1" t="n">
        <f aca="false">SUM(K93:M93)</f>
        <v>63756</v>
      </c>
      <c r="V93" s="1" t="n">
        <f aca="false">SUM(Q93:U93)</f>
        <v>106260</v>
      </c>
    </row>
    <row r="94" customFormat="false" ht="12.75" hidden="false" customHeight="false" outlineLevel="0" collapsed="false">
      <c r="A94" s="21" t="s">
        <v>37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O94" s="1" t="n">
        <f aca="false">SUM(B94:M94)</f>
        <v>0</v>
      </c>
      <c r="Q94" s="1" t="n">
        <f aca="false">SUM(B94:D94)</f>
        <v>0</v>
      </c>
      <c r="R94" s="1" t="n">
        <f aca="false">SUM(E94:G94)</f>
        <v>0</v>
      </c>
      <c r="S94" s="1" t="n">
        <f aca="false">SUM(H94:J94)</f>
        <v>0</v>
      </c>
      <c r="T94" s="1" t="n">
        <f aca="false">SUM(K94:M94)</f>
        <v>0</v>
      </c>
      <c r="V94" s="1" t="n">
        <f aca="false">SUM(Q94:U94)</f>
        <v>0</v>
      </c>
    </row>
    <row r="95" customFormat="false" ht="12.75" hidden="false" customHeight="false" outlineLevel="0" collapsed="false">
      <c r="A95" s="21" t="s">
        <v>38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O95" s="1" t="n">
        <f aca="false">SUM(B95:M95)</f>
        <v>0</v>
      </c>
      <c r="Q95" s="1" t="n">
        <f aca="false">SUM(B95:D95)</f>
        <v>0</v>
      </c>
      <c r="R95" s="1" t="n">
        <f aca="false">SUM(E95:G95)</f>
        <v>0</v>
      </c>
      <c r="S95" s="1" t="n">
        <f aca="false">SUM(H95:J95)</f>
        <v>0</v>
      </c>
      <c r="T95" s="1" t="n">
        <f aca="false">SUM(K95:M95)</f>
        <v>0</v>
      </c>
      <c r="V95" s="1" t="n">
        <f aca="false">SUM(Q95:U95)</f>
        <v>0</v>
      </c>
    </row>
    <row r="96" customFormat="false" ht="12.75" hidden="false" customHeight="false" outlineLevel="0" collapsed="false">
      <c r="A96" s="21" t="s">
        <v>39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40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225</v>
      </c>
      <c r="H97" s="1" t="n">
        <v>224</v>
      </c>
      <c r="I97" s="1" t="n">
        <v>225</v>
      </c>
      <c r="J97" s="1" t="n">
        <v>225</v>
      </c>
      <c r="K97" s="1" t="n">
        <v>898</v>
      </c>
      <c r="L97" s="1" t="n">
        <v>225</v>
      </c>
      <c r="M97" s="1" t="n">
        <v>224</v>
      </c>
      <c r="O97" s="1" t="n">
        <f aca="false">SUM(B97:M97)</f>
        <v>2246</v>
      </c>
      <c r="Q97" s="1" t="n">
        <f aca="false">SUM(B97:D97)</f>
        <v>0</v>
      </c>
      <c r="R97" s="1" t="n">
        <f aca="false">SUM(E97:G97)</f>
        <v>225</v>
      </c>
      <c r="S97" s="1" t="n">
        <f aca="false">SUM(H97:J97)</f>
        <v>674</v>
      </c>
      <c r="T97" s="1" t="n">
        <f aca="false">SUM(K97:M97)</f>
        <v>1347</v>
      </c>
      <c r="V97" s="1" t="n">
        <f aca="false">SUM(Q97:U97)</f>
        <v>2246</v>
      </c>
    </row>
    <row r="98" customFormat="false" ht="12.75" hidden="false" customHeight="false" outlineLevel="0" collapsed="false">
      <c r="A98" s="21" t="s">
        <v>41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1193</v>
      </c>
      <c r="H98" s="1" t="n">
        <v>1193</v>
      </c>
      <c r="I98" s="1" t="n">
        <v>1192</v>
      </c>
      <c r="J98" s="1" t="n">
        <v>1193</v>
      </c>
      <c r="K98" s="1" t="n">
        <v>4772</v>
      </c>
      <c r="L98" s="1" t="n">
        <v>1193</v>
      </c>
      <c r="M98" s="1" t="n">
        <v>1193</v>
      </c>
      <c r="O98" s="1" t="n">
        <f aca="false">SUM(B98:M98)</f>
        <v>11929</v>
      </c>
      <c r="Q98" s="1" t="n">
        <f aca="false">SUM(B98:D98)</f>
        <v>0</v>
      </c>
      <c r="R98" s="1" t="n">
        <f aca="false">SUM(E98:G98)</f>
        <v>1193</v>
      </c>
      <c r="S98" s="1" t="n">
        <f aca="false">SUM(H98:J98)</f>
        <v>3578</v>
      </c>
      <c r="T98" s="1" t="n">
        <f aca="false">SUM(K98:M98)</f>
        <v>7158</v>
      </c>
      <c r="V98" s="1" t="n">
        <f aca="false">SUM(Q98:U98)</f>
        <v>11929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467</v>
      </c>
      <c r="H100" s="1" t="n">
        <v>467</v>
      </c>
      <c r="I100" s="1" t="n">
        <v>467</v>
      </c>
      <c r="J100" s="1" t="n">
        <v>466</v>
      </c>
      <c r="K100" s="1" t="n">
        <v>1867</v>
      </c>
      <c r="L100" s="1" t="n">
        <v>466</v>
      </c>
      <c r="M100" s="1" t="n">
        <v>467</v>
      </c>
      <c r="O100" s="1" t="n">
        <f aca="false">SUM(B100:M100)</f>
        <v>4667</v>
      </c>
      <c r="Q100" s="1" t="n">
        <f aca="false">SUM(B100:D100)</f>
        <v>0</v>
      </c>
      <c r="R100" s="1" t="n">
        <f aca="false">SUM(E100:G100)</f>
        <v>467</v>
      </c>
      <c r="S100" s="1" t="n">
        <f aca="false">SUM(H100:J100)</f>
        <v>1400</v>
      </c>
      <c r="T100" s="1" t="n">
        <f aca="false">SUM(K100:M100)</f>
        <v>2800</v>
      </c>
      <c r="V100" s="1" t="n">
        <f aca="false">SUM(Q100:U100)</f>
        <v>4667</v>
      </c>
    </row>
    <row r="101" customFormat="false" ht="12.75" hidden="false" customHeight="false" outlineLevel="0" collapsed="false">
      <c r="A101" s="21" t="s">
        <v>44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1379</v>
      </c>
      <c r="H101" s="1" t="n">
        <v>1379</v>
      </c>
      <c r="I101" s="1" t="n">
        <v>1379</v>
      </c>
      <c r="J101" s="1" t="n">
        <v>1379</v>
      </c>
      <c r="K101" s="1" t="n">
        <v>1380</v>
      </c>
      <c r="L101" s="1" t="n">
        <v>1379</v>
      </c>
      <c r="M101" s="1" t="n">
        <v>1379</v>
      </c>
      <c r="O101" s="1" t="n">
        <f aca="false">SUM(B101:M101)</f>
        <v>9654</v>
      </c>
      <c r="Q101" s="1" t="n">
        <f aca="false">SUM(B101:D101)</f>
        <v>0</v>
      </c>
      <c r="R101" s="1" t="n">
        <f aca="false">SUM(E101:G101)</f>
        <v>1379</v>
      </c>
      <c r="S101" s="1" t="n">
        <f aca="false">SUM(H101:J101)</f>
        <v>4137</v>
      </c>
      <c r="T101" s="1" t="n">
        <f aca="false">SUM(K101:M101)</f>
        <v>4138</v>
      </c>
      <c r="V101" s="1" t="n">
        <f aca="false">SUM(Q101:U101)</f>
        <v>9654</v>
      </c>
    </row>
    <row r="102" customFormat="false" ht="12.75" hidden="false" customHeight="false" outlineLevel="0" collapsed="false">
      <c r="A102" s="21" t="s">
        <v>45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f aca="false">118140/7</f>
        <v>16877.1428571429</v>
      </c>
      <c r="H102" s="1" t="n">
        <f aca="false">118140/7</f>
        <v>16877.1428571429</v>
      </c>
      <c r="I102" s="1" t="n">
        <f aca="false">118140/7</f>
        <v>16877.1428571429</v>
      </c>
      <c r="J102" s="1" t="n">
        <f aca="false">118140/7</f>
        <v>16877.1428571429</v>
      </c>
      <c r="K102" s="1" t="n">
        <f aca="false">118140/7</f>
        <v>16877.1428571429</v>
      </c>
      <c r="L102" s="1" t="n">
        <f aca="false">118140/7</f>
        <v>16877.1428571429</v>
      </c>
      <c r="M102" s="1" t="n">
        <f aca="false">118140/7</f>
        <v>16877.1428571429</v>
      </c>
      <c r="O102" s="1" t="n">
        <f aca="false">SUM(B102:M102)</f>
        <v>118140</v>
      </c>
      <c r="Q102" s="1" t="n">
        <f aca="false">SUM(B102:D102)</f>
        <v>0</v>
      </c>
      <c r="R102" s="1" t="n">
        <f aca="false">SUM(E102:G102)</f>
        <v>16877.1428571429</v>
      </c>
      <c r="S102" s="1" t="n">
        <f aca="false">SUM(H102:J102)</f>
        <v>50631.4285714286</v>
      </c>
      <c r="T102" s="1" t="n">
        <f aca="false">SUM(K102:M102)</f>
        <v>50631.4285714286</v>
      </c>
      <c r="V102" s="1" t="n">
        <f aca="false">SUM(Q102:U102)</f>
        <v>118140</v>
      </c>
    </row>
    <row r="103" customFormat="false" ht="12.75" hidden="false" customHeight="false" outlineLevel="0" collapsed="false">
      <c r="A103" s="21" t="s">
        <v>46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84250</v>
      </c>
      <c r="H103" s="1" t="n">
        <v>84250</v>
      </c>
      <c r="I103" s="1" t="n">
        <v>84250</v>
      </c>
      <c r="J103" s="1" t="n">
        <v>84250</v>
      </c>
      <c r="K103" s="1" t="n">
        <v>84250</v>
      </c>
      <c r="L103" s="1" t="n">
        <v>84250</v>
      </c>
      <c r="M103" s="1" t="n">
        <v>84250</v>
      </c>
      <c r="O103" s="1" t="n">
        <f aca="false">SUM(B103:M103)</f>
        <v>589750</v>
      </c>
      <c r="Q103" s="1" t="n">
        <f aca="false">SUM(B103:D103)</f>
        <v>0</v>
      </c>
      <c r="R103" s="1" t="n">
        <f aca="false">SUM(E103:G103)</f>
        <v>84250</v>
      </c>
      <c r="S103" s="1" t="n">
        <f aca="false">SUM(H103:J103)</f>
        <v>252750</v>
      </c>
      <c r="T103" s="1" t="n">
        <f aca="false">SUM(K103:M103)</f>
        <v>252750</v>
      </c>
      <c r="V103" s="1" t="n">
        <f aca="false">SUM(Q103:U103)</f>
        <v>589750</v>
      </c>
    </row>
    <row r="104" customFormat="false" ht="12.75" hidden="false" customHeight="false" outlineLevel="0" collapsed="false">
      <c r="A104" s="21" t="s">
        <v>47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2222</v>
      </c>
      <c r="H104" s="1" t="n">
        <v>2221</v>
      </c>
      <c r="I104" s="1" t="n">
        <v>2221</v>
      </c>
      <c r="J104" s="1" t="n">
        <v>2222</v>
      </c>
      <c r="K104" s="1" t="n">
        <v>2221</v>
      </c>
      <c r="L104" s="1" t="n">
        <v>2221</v>
      </c>
      <c r="M104" s="1" t="n">
        <v>2222</v>
      </c>
      <c r="O104" s="1" t="n">
        <f aca="false">SUM(B104:M104)</f>
        <v>15550</v>
      </c>
      <c r="Q104" s="1" t="n">
        <f aca="false">SUM(B104:D104)</f>
        <v>0</v>
      </c>
      <c r="R104" s="1" t="n">
        <f aca="false">SUM(E104:G104)</f>
        <v>2222</v>
      </c>
      <c r="S104" s="1" t="n">
        <f aca="false">SUM(H104:J104)</f>
        <v>6664</v>
      </c>
      <c r="T104" s="1" t="n">
        <f aca="false">SUM(K104:M104)</f>
        <v>6664</v>
      </c>
      <c r="V104" s="1" t="n">
        <f aca="false">SUM(Q104:U104)</f>
        <v>15550</v>
      </c>
    </row>
    <row r="105" customFormat="false" ht="12.75" hidden="false" customHeight="false" outlineLevel="0" collapsed="false">
      <c r="A105" s="21" t="s">
        <v>48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f aca="false">1220+13335</f>
        <v>14555</v>
      </c>
      <c r="H105" s="1" t="n">
        <f aca="false">1220+13335</f>
        <v>14555</v>
      </c>
      <c r="I105" s="1" t="n">
        <f aca="false">1220+13335</f>
        <v>14555</v>
      </c>
      <c r="J105" s="1" t="n">
        <f aca="false">1220+13335</f>
        <v>14555</v>
      </c>
      <c r="K105" s="1" t="n">
        <f aca="false">1220+13335</f>
        <v>14555</v>
      </c>
      <c r="L105" s="1" t="n">
        <f aca="false">1220+13335</f>
        <v>14555</v>
      </c>
      <c r="M105" s="1" t="n">
        <f aca="false">1220+13335</f>
        <v>14555</v>
      </c>
      <c r="O105" s="1" t="n">
        <f aca="false">SUM(B105:M105)</f>
        <v>101885</v>
      </c>
      <c r="Q105" s="1" t="n">
        <f aca="false">SUM(B105:D105)</f>
        <v>0</v>
      </c>
      <c r="R105" s="1" t="n">
        <f aca="false">SUM(E105:G105)</f>
        <v>14555</v>
      </c>
      <c r="S105" s="1" t="n">
        <f aca="false">SUM(H105:J105)</f>
        <v>43665</v>
      </c>
      <c r="T105" s="1" t="n">
        <f aca="false">SUM(K105:M105)</f>
        <v>43665</v>
      </c>
      <c r="V105" s="1" t="n">
        <f aca="false">SUM(Q105:U105)</f>
        <v>101885</v>
      </c>
    </row>
    <row r="106" customFormat="false" ht="12.75" hidden="false" customHeight="false" outlineLevel="0" collapsed="false">
      <c r="A106" s="21" t="s">
        <v>49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50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43</v>
      </c>
      <c r="H107" s="1" t="n">
        <v>44</v>
      </c>
      <c r="I107" s="1" t="n">
        <v>44</v>
      </c>
      <c r="J107" s="1" t="n">
        <v>44</v>
      </c>
      <c r="K107" s="1" t="n">
        <v>175</v>
      </c>
      <c r="L107" s="1" t="n">
        <v>44</v>
      </c>
      <c r="M107" s="1" t="n">
        <v>44</v>
      </c>
      <c r="O107" s="1" t="n">
        <f aca="false">SUM(B107:M107)</f>
        <v>438</v>
      </c>
      <c r="Q107" s="1" t="n">
        <f aca="false">SUM(B107:D107)</f>
        <v>0</v>
      </c>
      <c r="R107" s="1" t="n">
        <f aca="false">SUM(E107:G107)</f>
        <v>43</v>
      </c>
      <c r="S107" s="1" t="n">
        <f aca="false">SUM(H107:J107)</f>
        <v>132</v>
      </c>
      <c r="T107" s="1" t="n">
        <f aca="false">SUM(K107:M107)</f>
        <v>263</v>
      </c>
      <c r="V107" s="1" t="n">
        <f aca="false">SUM(Q107:U107)</f>
        <v>438</v>
      </c>
    </row>
    <row r="108" customFormat="false" ht="12.75" hidden="false" customHeight="false" outlineLevel="0" collapsed="false">
      <c r="A108" s="21" t="s">
        <v>51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15400</v>
      </c>
      <c r="H108" s="1" t="n">
        <v>15400</v>
      </c>
      <c r="I108" s="1" t="n">
        <v>15400</v>
      </c>
      <c r="J108" s="1" t="n">
        <v>15400</v>
      </c>
      <c r="K108" s="1" t="n">
        <v>61600</v>
      </c>
      <c r="L108" s="1" t="n">
        <v>15400</v>
      </c>
      <c r="M108" s="1" t="n">
        <v>15400</v>
      </c>
      <c r="O108" s="1" t="n">
        <f aca="false">SUM(B108:M108)</f>
        <v>154000</v>
      </c>
      <c r="Q108" s="1" t="n">
        <f aca="false">SUM(B108:D108)</f>
        <v>0</v>
      </c>
      <c r="R108" s="1" t="n">
        <f aca="false">SUM(E108:G108)</f>
        <v>15400</v>
      </c>
      <c r="S108" s="1" t="n">
        <f aca="false">SUM(H108:J108)</f>
        <v>46200</v>
      </c>
      <c r="T108" s="1" t="n">
        <f aca="false">SUM(K108:M108)</f>
        <v>92400</v>
      </c>
      <c r="V108" s="1" t="n">
        <f aca="false">SUM(Q108:U108)</f>
        <v>154000</v>
      </c>
    </row>
    <row r="109" customFormat="false" ht="12.75" hidden="false" customHeight="false" outlineLevel="0" collapsed="false">
      <c r="A109" s="21" t="s">
        <v>52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f aca="false">SUM(B109:M109)</f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21" t="s">
        <v>53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1458</v>
      </c>
      <c r="H110" s="1" t="n">
        <v>1458</v>
      </c>
      <c r="I110" s="1" t="n">
        <v>1458</v>
      </c>
      <c r="J110" s="1" t="n">
        <v>1458</v>
      </c>
      <c r="K110" s="1" t="n">
        <v>1458</v>
      </c>
      <c r="L110" s="1" t="n">
        <v>1458</v>
      </c>
      <c r="M110" s="1" t="n">
        <v>1459</v>
      </c>
      <c r="O110" s="1" t="n">
        <f aca="false">SUM(B110:M110)</f>
        <v>10207</v>
      </c>
      <c r="Q110" s="1" t="n">
        <f aca="false">SUM(B110:D110)</f>
        <v>0</v>
      </c>
      <c r="R110" s="1" t="n">
        <f aca="false">SUM(E110:G110)</f>
        <v>1458</v>
      </c>
      <c r="S110" s="1" t="n">
        <f aca="false">SUM(H110:J110)</f>
        <v>4374</v>
      </c>
      <c r="T110" s="1" t="n">
        <f aca="false">SUM(K110:M110)</f>
        <v>4375</v>
      </c>
      <c r="V110" s="1" t="n">
        <f aca="false">SUM(Q110:U110)</f>
        <v>10207</v>
      </c>
    </row>
    <row r="111" customFormat="false" ht="12.75" hidden="false" customHeight="false" outlineLevel="0" collapsed="false">
      <c r="A111" s="21"/>
      <c r="Q111" s="1" t="n">
        <f aca="false">SUM(B111:D111)</f>
        <v>0</v>
      </c>
      <c r="R111" s="1" t="n">
        <f aca="false">SUM(E111:G111)</f>
        <v>0</v>
      </c>
      <c r="S111" s="1" t="n">
        <f aca="false">SUM(H111:J111)</f>
        <v>0</v>
      </c>
      <c r="T111" s="1" t="n">
        <f aca="false">SUM(K111:M111)</f>
        <v>0</v>
      </c>
      <c r="V111" s="1" t="n">
        <f aca="false">SUM(Q111:U111)</f>
        <v>0</v>
      </c>
    </row>
    <row r="112" customFormat="false" ht="12.75" hidden="false" customHeight="false" outlineLevel="0" collapsed="false">
      <c r="A112" s="22" t="s">
        <v>54</v>
      </c>
      <c r="B112" s="23" t="n">
        <f aca="false">SUM(B83:B111)</f>
        <v>0</v>
      </c>
      <c r="C112" s="23" t="n">
        <f aca="false">SUM(C83:C111)</f>
        <v>0</v>
      </c>
      <c r="D112" s="23" t="n">
        <f aca="false">SUM(D83:D111)</f>
        <v>0</v>
      </c>
      <c r="E112" s="23" t="n">
        <f aca="false">SUM(E83:E111)</f>
        <v>0</v>
      </c>
      <c r="F112" s="23" t="n">
        <f aca="false">SUM(F83:F111)</f>
        <v>0</v>
      </c>
      <c r="G112" s="23" t="n">
        <f aca="false">SUM(G83:G111)</f>
        <v>150669.142857143</v>
      </c>
      <c r="H112" s="23" t="n">
        <f aca="false">SUM(H83:H111)</f>
        <v>150669.142857143</v>
      </c>
      <c r="I112" s="23" t="n">
        <f aca="false">SUM(I83:I111)</f>
        <v>150669.142857143</v>
      </c>
      <c r="J112" s="23" t="n">
        <f aca="false">SUM(J83:J111)</f>
        <v>150669.142857143</v>
      </c>
      <c r="K112" s="23" t="n">
        <f aca="false">SUM(K83:K111)</f>
        <v>240455.142857143</v>
      </c>
      <c r="L112" s="23" t="n">
        <f aca="false">SUM(L83:L111)</f>
        <v>150669.142857143</v>
      </c>
      <c r="M112" s="23" t="n">
        <f aca="false">SUM(M83:M111)</f>
        <v>150670.142857143</v>
      </c>
      <c r="O112" s="23" t="n">
        <f aca="false">SUM(O83:O111)</f>
        <v>1144471</v>
      </c>
      <c r="Q112" s="23" t="n">
        <f aca="false">SUM(B112:D112)</f>
        <v>0</v>
      </c>
      <c r="R112" s="23" t="n">
        <f aca="false">SUM(E112:G112)</f>
        <v>150669.142857143</v>
      </c>
      <c r="S112" s="23" t="n">
        <f aca="false">SUM(H112:J112)</f>
        <v>452007.428571429</v>
      </c>
      <c r="T112" s="23" t="n">
        <f aca="false">SUM(K112:M112)</f>
        <v>541794.428571429</v>
      </c>
      <c r="V112" s="23" t="n">
        <f aca="false">SUM(Q112:U112)</f>
        <v>1144471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v>0</v>
      </c>
      <c r="C114" s="24" t="n">
        <v>0</v>
      </c>
      <c r="D114" s="24" t="n">
        <v>0</v>
      </c>
      <c r="E114" s="24" t="n">
        <v>0</v>
      </c>
      <c r="F114" s="24" t="n">
        <v>0</v>
      </c>
      <c r="G114" s="24" t="n">
        <f aca="false">200000/12</f>
        <v>16666.6666666667</v>
      </c>
      <c r="H114" s="24" t="n">
        <f aca="false">200000/12</f>
        <v>16666.6666666667</v>
      </c>
      <c r="I114" s="24" t="n">
        <f aca="false">200000/12</f>
        <v>16666.6666666667</v>
      </c>
      <c r="J114" s="24" t="n">
        <f aca="false">200000/12</f>
        <v>16666.6666666667</v>
      </c>
      <c r="K114" s="24" t="n">
        <f aca="false">200000/12</f>
        <v>16666.6666666667</v>
      </c>
      <c r="L114" s="24" t="n">
        <f aca="false">200000/12</f>
        <v>16666.6666666667</v>
      </c>
      <c r="M114" s="24" t="n">
        <f aca="false">200000/12</f>
        <v>16666.6666666667</v>
      </c>
      <c r="O114" s="24" t="n">
        <f aca="false">SUM(B114:M114)</f>
        <v>116666.666666667</v>
      </c>
      <c r="Q114" s="24" t="n">
        <f aca="false">SUM(B114:D114)</f>
        <v>0</v>
      </c>
      <c r="R114" s="24" t="n">
        <f aca="false">SUM(E114:G114)</f>
        <v>16666.6666666667</v>
      </c>
      <c r="S114" s="24" t="n">
        <f aca="false">SUM(H114:J114)</f>
        <v>50000</v>
      </c>
      <c r="T114" s="24" t="n">
        <f aca="false">SUM(K114:M114)</f>
        <v>50000</v>
      </c>
      <c r="V114" s="24" t="n">
        <f aca="false">SUM(Q114:U114)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v>0</v>
      </c>
      <c r="C116" s="24" t="n">
        <v>0</v>
      </c>
      <c r="D116" s="24" t="n">
        <v>0</v>
      </c>
      <c r="E116" s="24" t="n">
        <v>0</v>
      </c>
      <c r="F116" s="24" t="n">
        <v>0</v>
      </c>
      <c r="G116" s="24" t="n">
        <v>85714</v>
      </c>
      <c r="H116" s="24" t="n">
        <v>85714</v>
      </c>
      <c r="I116" s="24" t="n">
        <v>85714</v>
      </c>
      <c r="J116" s="24" t="n">
        <v>85714</v>
      </c>
      <c r="K116" s="24" t="n">
        <v>85714</v>
      </c>
      <c r="L116" s="24" t="n">
        <v>85715</v>
      </c>
      <c r="M116" s="24" t="n">
        <v>85715</v>
      </c>
      <c r="O116" s="24" t="n">
        <f aca="false">SUM(B116:M116)</f>
        <v>600000</v>
      </c>
      <c r="Q116" s="24" t="n">
        <f aca="false">SUM(B116:D116)</f>
        <v>0</v>
      </c>
      <c r="R116" s="24" t="n">
        <f aca="false">SUM(E116:G116)</f>
        <v>85714</v>
      </c>
      <c r="S116" s="24" t="n">
        <f aca="false">SUM(H116:J116)</f>
        <v>257142</v>
      </c>
      <c r="T116" s="24" t="n">
        <f aca="false">SUM(K116:M116)</f>
        <v>257144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+B112+B114+B116</f>
        <v>0</v>
      </c>
      <c r="C118" s="19" t="n">
        <f aca="false">+C112+C114+C116</f>
        <v>0</v>
      </c>
      <c r="D118" s="19" t="n">
        <f aca="false">+D112+D114+D116</f>
        <v>0</v>
      </c>
      <c r="E118" s="19" t="n">
        <f aca="false">+E112+E114+E116</f>
        <v>0</v>
      </c>
      <c r="F118" s="19" t="n">
        <f aca="false">+F112+F114+F116</f>
        <v>0</v>
      </c>
      <c r="G118" s="19" t="n">
        <f aca="false">+G112+G114+G116</f>
        <v>253049.80952381</v>
      </c>
      <c r="H118" s="19" t="n">
        <f aca="false">+H112+H114+H116</f>
        <v>253049.80952381</v>
      </c>
      <c r="I118" s="19" t="n">
        <f aca="false">+I112+I114+I116</f>
        <v>253049.80952381</v>
      </c>
      <c r="J118" s="19" t="n">
        <f aca="false">+J112+J114+J116</f>
        <v>253049.80952381</v>
      </c>
      <c r="K118" s="19" t="n">
        <f aca="false">+K112+K114+K116</f>
        <v>342835.80952381</v>
      </c>
      <c r="L118" s="19" t="n">
        <f aca="false">+L112+L114+L116</f>
        <v>253050.80952381</v>
      </c>
      <c r="M118" s="19" t="n">
        <f aca="false">+M112+M114+M116</f>
        <v>253051.80952381</v>
      </c>
      <c r="O118" s="19" t="n">
        <f aca="false">+O112+O114+O116</f>
        <v>1861137.66666667</v>
      </c>
      <c r="Q118" s="19" t="n">
        <f aca="false">SUM(B118:D118)</f>
        <v>0</v>
      </c>
      <c r="R118" s="19" t="n">
        <f aca="false">SUM(E118:G118)</f>
        <v>253049.80952381</v>
      </c>
      <c r="S118" s="19" t="n">
        <f aca="false">SUM(H118:J118)</f>
        <v>759149.428571429</v>
      </c>
      <c r="T118" s="19" t="n">
        <f aca="false">SUM(K118:M118)</f>
        <v>848938.428571429</v>
      </c>
      <c r="V118" s="19" t="n">
        <f aca="false">SUM(Q118:U118)</f>
        <v>1861137.66666667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f aca="false">272950/12-6837</f>
        <v>15908.8333333333</v>
      </c>
      <c r="H121" s="1" t="n">
        <f aca="false">272950/12-6837</f>
        <v>15908.8333333333</v>
      </c>
      <c r="I121" s="1" t="n">
        <f aca="false">272950/12-6837</f>
        <v>15908.8333333333</v>
      </c>
      <c r="J121" s="1" t="n">
        <f aca="false">272950/12-6837</f>
        <v>15908.8333333333</v>
      </c>
      <c r="K121" s="1" t="n">
        <f aca="false">272950/12-6837</f>
        <v>15908.8333333333</v>
      </c>
      <c r="L121" s="1" t="n">
        <f aca="false">272950/12-6836</f>
        <v>15909.8333333333</v>
      </c>
      <c r="M121" s="1" t="n">
        <f aca="false">272950/12-6837</f>
        <v>15908.8333333333</v>
      </c>
      <c r="O121" s="1" t="n">
        <f aca="false">SUM(B121:M121)</f>
        <v>111362.833333333</v>
      </c>
      <c r="Q121" s="1" t="n">
        <f aca="false">SUM(B121:D121)</f>
        <v>0</v>
      </c>
      <c r="R121" s="1" t="n">
        <f aca="false">SUM(E121:G121)</f>
        <v>15908.8333333333</v>
      </c>
      <c r="S121" s="1" t="n">
        <f aca="false">SUM(H121:J121)</f>
        <v>47726.5</v>
      </c>
      <c r="T121" s="1" t="n">
        <f aca="false">SUM(K121:M121)</f>
        <v>47727.5</v>
      </c>
      <c r="V121" s="1" t="n">
        <f aca="false">SUM(Q121:U121)</f>
        <v>111362.833333333</v>
      </c>
    </row>
    <row r="122" customFormat="false" ht="12.75" hidden="false" customHeight="false" outlineLevel="0" collapsed="false">
      <c r="A122" s="26" t="s">
        <v>61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0</v>
      </c>
      <c r="J122" s="1" t="n">
        <v>0</v>
      </c>
      <c r="K122" s="1" t="n">
        <v>0</v>
      </c>
      <c r="L122" s="1" t="n">
        <v>0</v>
      </c>
      <c r="M122" s="1" t="n">
        <v>0</v>
      </c>
      <c r="O122" s="1" t="n">
        <f aca="false">SUM(B122:M122)</f>
        <v>0</v>
      </c>
      <c r="Q122" s="1" t="n">
        <f aca="false">SUM(B122:D122)</f>
        <v>0</v>
      </c>
      <c r="R122" s="1" t="n">
        <f aca="false">SUM(E122:G122)</f>
        <v>0</v>
      </c>
      <c r="S122" s="1" t="n">
        <f aca="false">SUM(H122:J122)</f>
        <v>0</v>
      </c>
      <c r="T122" s="1" t="n">
        <f aca="false">SUM(K122:M122)</f>
        <v>0</v>
      </c>
      <c r="V122" s="1" t="n">
        <f aca="false">SUM(Q122:U122)</f>
        <v>0</v>
      </c>
    </row>
    <row r="123" customFormat="false" ht="12.75" hidden="false" customHeight="false" outlineLevel="0" collapsed="false">
      <c r="A123" s="26" t="s">
        <v>63</v>
      </c>
      <c r="B123" s="1" t="n">
        <v>0</v>
      </c>
      <c r="C123" s="1" t="n">
        <v>0</v>
      </c>
      <c r="D123" s="1" t="n">
        <v>0</v>
      </c>
      <c r="E123" s="1" t="n">
        <v>0</v>
      </c>
      <c r="F123" s="1" t="n">
        <v>0</v>
      </c>
      <c r="G123" s="1" t="n">
        <f aca="false">84460/12</f>
        <v>7038.33333333333</v>
      </c>
      <c r="H123" s="1" t="n">
        <f aca="false">84460/12</f>
        <v>7038.33333333333</v>
      </c>
      <c r="I123" s="1" t="n">
        <f aca="false">84460/12</f>
        <v>7038.33333333333</v>
      </c>
      <c r="J123" s="1" t="n">
        <f aca="false">84460/12</f>
        <v>7038.33333333333</v>
      </c>
      <c r="K123" s="1" t="n">
        <f aca="false">84460/12</f>
        <v>7038.33333333333</v>
      </c>
      <c r="L123" s="1" t="n">
        <f aca="false">84460/12</f>
        <v>7038.33333333333</v>
      </c>
      <c r="M123" s="1" t="n">
        <f aca="false">84460/12</f>
        <v>7038.33333333333</v>
      </c>
      <c r="O123" s="1" t="n">
        <f aca="false">SUM(B123:M123)</f>
        <v>49268.3333333333</v>
      </c>
      <c r="Q123" s="1" t="n">
        <f aca="false">SUM(B123:D123)</f>
        <v>0</v>
      </c>
      <c r="R123" s="1" t="n">
        <f aca="false">SUM(E123:G123)</f>
        <v>7038.33333333333</v>
      </c>
      <c r="S123" s="1" t="n">
        <f aca="false">SUM(H123:J123)</f>
        <v>21115</v>
      </c>
      <c r="T123" s="1" t="n">
        <f aca="false">SUM(K123:M123)</f>
        <v>21115</v>
      </c>
      <c r="V123" s="1" t="n">
        <f aca="false">SUM(Q123:U123)</f>
        <v>49268.3333333333</v>
      </c>
    </row>
    <row r="124" customFormat="false" ht="12.75" hidden="false" customHeight="false" outlineLevel="0" collapsed="false">
      <c r="A124" s="26" t="s">
        <v>64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18025</v>
      </c>
      <c r="Q124" s="1" t="n">
        <f aca="false">SUM(B124:D124)</f>
        <v>0</v>
      </c>
      <c r="R124" s="1" t="n">
        <f aca="false">SUM(E124:G124)</f>
        <v>2575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18025</v>
      </c>
    </row>
    <row r="125" customFormat="false" ht="12.75" hidden="false" customHeight="false" outlineLevel="0" collapsed="false">
      <c r="A125" s="26" t="s">
        <v>65</v>
      </c>
      <c r="B125" s="1" t="n">
        <v>0</v>
      </c>
      <c r="C125" s="1" t="n">
        <v>0</v>
      </c>
      <c r="D125" s="1" t="n">
        <v>0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v>0</v>
      </c>
      <c r="O125" s="1" t="n">
        <f aca="false">SUM(B125:M125)</f>
        <v>0</v>
      </c>
      <c r="Q125" s="1" t="n">
        <f aca="false">SUM(B125:D125)</f>
        <v>0</v>
      </c>
      <c r="R125" s="1" t="n">
        <f aca="false">SUM(E125:G125)</f>
        <v>0</v>
      </c>
      <c r="S125" s="1" t="n">
        <f aca="false">SUM(H125:J125)</f>
        <v>0</v>
      </c>
      <c r="T125" s="1" t="n">
        <f aca="false">SUM(K125:M125)</f>
        <v>0</v>
      </c>
      <c r="V125" s="1" t="n">
        <f aca="false">SUM(Q125:U125)</f>
        <v>0</v>
      </c>
    </row>
    <row r="126" customFormat="false" ht="12.75" hidden="false" customHeight="false" outlineLevel="0" collapsed="false">
      <c r="A126" s="26" t="s">
        <v>66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SUM(B120:B127)</f>
        <v>0</v>
      </c>
      <c r="C128" s="27" t="n">
        <f aca="false">SUM(C120:C127)</f>
        <v>0</v>
      </c>
      <c r="D128" s="27" t="n">
        <f aca="false">SUM(D120:D127)</f>
        <v>0</v>
      </c>
      <c r="E128" s="27" t="n">
        <f aca="false">SUM(E120:E127)</f>
        <v>0</v>
      </c>
      <c r="F128" s="27" t="n">
        <f aca="false">SUM(F120:F127)</f>
        <v>0</v>
      </c>
      <c r="G128" s="27" t="n">
        <f aca="false">SUM(G120:G127)</f>
        <v>25522.1666666667</v>
      </c>
      <c r="H128" s="27" t="n">
        <f aca="false">SUM(H120:H127)</f>
        <v>25522.1666666667</v>
      </c>
      <c r="I128" s="27" t="n">
        <f aca="false">SUM(I120:I127)</f>
        <v>25522.1666666667</v>
      </c>
      <c r="J128" s="27" t="n">
        <f aca="false">SUM(J120:J127)</f>
        <v>25522.1666666667</v>
      </c>
      <c r="K128" s="27" t="n">
        <f aca="false">SUM(K120:K127)</f>
        <v>25522.1666666667</v>
      </c>
      <c r="L128" s="27" t="n">
        <f aca="false">SUM(L120:L127)</f>
        <v>25523.1666666667</v>
      </c>
      <c r="M128" s="27" t="n">
        <f aca="false">SUM(M120:M127)</f>
        <v>25522.1666666667</v>
      </c>
      <c r="O128" s="27" t="n">
        <f aca="false">SUM(O120:O127)</f>
        <v>178656.166666667</v>
      </c>
      <c r="Q128" s="27" t="n">
        <f aca="false">SUM(B128:D128)</f>
        <v>0</v>
      </c>
      <c r="R128" s="27" t="n">
        <f aca="false">SUM(E128:G128)</f>
        <v>25522.1666666667</v>
      </c>
      <c r="S128" s="27" t="n">
        <f aca="false">SUM(H128:J128)</f>
        <v>76566.5</v>
      </c>
      <c r="T128" s="27" t="n">
        <f aca="false">SUM(K128:M128)</f>
        <v>76567.5</v>
      </c>
      <c r="V128" s="27" t="n">
        <f aca="false">SUM(Q128:U128)</f>
        <v>178656.166666667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70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f aca="false">871253-30665</f>
        <v>840588</v>
      </c>
      <c r="H132" s="1" t="n">
        <f aca="false">869087-57985</f>
        <v>811102</v>
      </c>
      <c r="I132" s="1" t="n">
        <f aca="false">866921-84902</f>
        <v>782019</v>
      </c>
      <c r="J132" s="1" t="n">
        <f aca="false">864755-84860</f>
        <v>779895</v>
      </c>
      <c r="K132" s="1" t="n">
        <f aca="false">862589-79446</f>
        <v>783143</v>
      </c>
      <c r="L132" s="1" t="n">
        <f aca="false">860423-73105</f>
        <v>787318</v>
      </c>
      <c r="M132" s="1" t="n">
        <f aca="false">858257-66730</f>
        <v>791527</v>
      </c>
      <c r="O132" s="1" t="n">
        <f aca="false">SUM(B132:M132)</f>
        <v>5575592</v>
      </c>
      <c r="Q132" s="1" t="n">
        <f aca="false">SUM(B132:D132)</f>
        <v>0</v>
      </c>
      <c r="R132" s="1" t="n">
        <f aca="false">SUM(E132:G132)</f>
        <v>840588</v>
      </c>
      <c r="S132" s="1" t="n">
        <f aca="false">SUM(H132:J132)</f>
        <v>2373016</v>
      </c>
      <c r="T132" s="1" t="n">
        <f aca="false">SUM(K132:M132)</f>
        <v>2361988</v>
      </c>
      <c r="V132" s="1" t="n">
        <f aca="false">SUM(Q132:U132)</f>
        <v>5575592</v>
      </c>
    </row>
    <row r="133" customFormat="false" ht="12.75" hidden="false" customHeight="false" outlineLevel="0" collapsed="false">
      <c r="A133" s="26" t="s">
        <v>72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0</v>
      </c>
      <c r="H133" s="1" t="n">
        <f aca="false">2399000/6</f>
        <v>399833.333333333</v>
      </c>
      <c r="I133" s="1" t="n">
        <f aca="false">2399000/6</f>
        <v>399833.333333333</v>
      </c>
      <c r="J133" s="1" t="n">
        <f aca="false">2399000/6</f>
        <v>399833.333333333</v>
      </c>
      <c r="K133" s="1" t="n">
        <f aca="false">2399000/6</f>
        <v>399833.333333333</v>
      </c>
      <c r="L133" s="1" t="n">
        <f aca="false">2399000/6</f>
        <v>399833.333333333</v>
      </c>
      <c r="M133" s="1" t="n">
        <f aca="false">2399000/6</f>
        <v>399833.333333333</v>
      </c>
      <c r="O133" s="1" t="n">
        <f aca="false">SUM(B133:M133)</f>
        <v>2399000</v>
      </c>
      <c r="Q133" s="1" t="n">
        <f aca="false">SUM(B133:D133)</f>
        <v>0</v>
      </c>
      <c r="R133" s="1" t="n">
        <f aca="false">SUM(E133:G133)</f>
        <v>0</v>
      </c>
      <c r="S133" s="1" t="n">
        <f aca="false">SUM(H133:J133)</f>
        <v>1199500</v>
      </c>
      <c r="T133" s="1" t="n">
        <f aca="false">SUM(K133:M133)</f>
        <v>1199500</v>
      </c>
      <c r="V133" s="1" t="n">
        <f aca="false">SUM(Q133:U133)</f>
        <v>2399000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SUM(B130:B134)</f>
        <v>0</v>
      </c>
      <c r="C135" s="27" t="n">
        <f aca="false">SUM(C130:C134)</f>
        <v>0</v>
      </c>
      <c r="D135" s="27" t="n">
        <f aca="false">SUM(D130:D134)</f>
        <v>0</v>
      </c>
      <c r="E135" s="27" t="n">
        <f aca="false">SUM(E130:E134)</f>
        <v>0</v>
      </c>
      <c r="F135" s="27" t="n">
        <f aca="false">SUM(F130:F134)</f>
        <v>0</v>
      </c>
      <c r="G135" s="27" t="n">
        <f aca="false">SUM(G130:G134)</f>
        <v>840588</v>
      </c>
      <c r="H135" s="27" t="n">
        <f aca="false">SUM(H130:H134)</f>
        <v>1210935.33333333</v>
      </c>
      <c r="I135" s="27" t="n">
        <f aca="false">SUM(I130:I134)</f>
        <v>1181852.33333333</v>
      </c>
      <c r="J135" s="27" t="n">
        <f aca="false">SUM(J130:J134)</f>
        <v>1179728.33333333</v>
      </c>
      <c r="K135" s="27" t="n">
        <f aca="false">SUM(K130:K134)</f>
        <v>1182976.33333333</v>
      </c>
      <c r="L135" s="27" t="n">
        <f aca="false">SUM(L130:L134)</f>
        <v>1187151.33333333</v>
      </c>
      <c r="M135" s="27" t="n">
        <f aca="false">SUM(M130:M134)</f>
        <v>1191360.33333333</v>
      </c>
      <c r="O135" s="27" t="n">
        <f aca="false">SUM(O130:O134)</f>
        <v>7974592</v>
      </c>
      <c r="Q135" s="27" t="n">
        <f aca="false">SUM(B135:D135)</f>
        <v>0</v>
      </c>
      <c r="R135" s="27" t="n">
        <f aca="false">SUM(E135:G135)</f>
        <v>840588</v>
      </c>
      <c r="S135" s="27" t="n">
        <f aca="false">SUM(H135:J135)</f>
        <v>3572516</v>
      </c>
      <c r="T135" s="27" t="n">
        <f aca="false">SUM(K135:M135)</f>
        <v>3561488</v>
      </c>
      <c r="V135" s="27" t="n">
        <f aca="false">SUM(Q135:U135)</f>
        <v>7974592</v>
      </c>
    </row>
    <row r="137" customFormat="false" ht="13.5" hidden="false" customHeight="false" outlineLevel="0" collapsed="false">
      <c r="A137" s="10" t="s">
        <v>74</v>
      </c>
      <c r="B137" s="28" t="n">
        <f aca="false">+B80+B118+B128+B135</f>
        <v>170256</v>
      </c>
      <c r="C137" s="28" t="n">
        <f aca="false">+C80+C118+C128+C135</f>
        <v>197273</v>
      </c>
      <c r="D137" s="28" t="n">
        <f aca="false">+D80+D118+D128+D135</f>
        <v>219778</v>
      </c>
      <c r="E137" s="28" t="n">
        <f aca="false">+E80+E118+E128+E135</f>
        <v>170278</v>
      </c>
      <c r="F137" s="28" t="n">
        <f aca="false">+F80+F118+F128+F135</f>
        <v>133496</v>
      </c>
      <c r="G137" s="28" t="n">
        <f aca="false">+G80+G118+G128+G135</f>
        <v>1149992.97619048</v>
      </c>
      <c r="H137" s="28" t="n">
        <f aca="false">+H80+H118+H128+H135</f>
        <v>1489507.30952381</v>
      </c>
      <c r="I137" s="28" t="n">
        <f aca="false">+I80+I118+I128+I135</f>
        <v>1460424.30952381</v>
      </c>
      <c r="J137" s="28" t="n">
        <f aca="false">+J80+J118+J128+J135</f>
        <v>1458300.30952381</v>
      </c>
      <c r="K137" s="28" t="n">
        <f aca="false">+K80+K118+K128+K135</f>
        <v>1551334.30952381</v>
      </c>
      <c r="L137" s="28" t="n">
        <f aca="false">+L80+L118+L128+L135</f>
        <v>1465725.30952381</v>
      </c>
      <c r="M137" s="28" t="n">
        <f aca="false">+M80+M118+M128+M135</f>
        <v>1469934.30952381</v>
      </c>
      <c r="O137" s="28" t="n">
        <f aca="false">+O80+O118+O128+O135</f>
        <v>10936299.8333333</v>
      </c>
      <c r="Q137" s="28" t="n">
        <f aca="false">SUM(B137:D137)</f>
        <v>587307</v>
      </c>
      <c r="R137" s="28" t="n">
        <f aca="false">SUM(E137:G137)</f>
        <v>1453766.97619048</v>
      </c>
      <c r="S137" s="28" t="n">
        <f aca="false">SUM(H137:J137)</f>
        <v>4408231.92857143</v>
      </c>
      <c r="T137" s="28" t="n">
        <f aca="false">SUM(K137:M137)</f>
        <v>4486993.92857143</v>
      </c>
      <c r="V137" s="28" t="n">
        <f aca="false">SUM(Q137:U137)</f>
        <v>10936299.8333333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Wheatland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87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XML/filtered-attachments/xls/00_O_M_analysis___0003.xls'#$WH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45926.9453078117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19</v>
      </c>
      <c r="C147" s="15" t="s">
        <v>19</v>
      </c>
      <c r="D147" s="15" t="s">
        <v>19</v>
      </c>
      <c r="E147" s="15" t="s">
        <v>19</v>
      </c>
      <c r="F147" s="15" t="s">
        <v>19</v>
      </c>
      <c r="G147" s="15" t="s">
        <v>19</v>
      </c>
      <c r="H147" s="15" t="s">
        <v>19</v>
      </c>
      <c r="I147" s="15" t="s">
        <v>19</v>
      </c>
      <c r="J147" s="15" t="s">
        <v>19</v>
      </c>
      <c r="K147" s="15" t="s">
        <v>19</v>
      </c>
      <c r="L147" s="15" t="s">
        <v>19</v>
      </c>
      <c r="M147" s="15" t="s">
        <v>19</v>
      </c>
      <c r="O147" s="15" t="s">
        <v>19</v>
      </c>
      <c r="Q147" s="15" t="s">
        <v>19</v>
      </c>
      <c r="R147" s="15" t="s">
        <v>19</v>
      </c>
      <c r="S147" s="15" t="s">
        <v>19</v>
      </c>
      <c r="T147" s="15" t="s">
        <v>19</v>
      </c>
      <c r="V147" s="15" t="s">
        <v>19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81</v>
      </c>
      <c r="P148" s="18"/>
      <c r="Q148" s="18" t="s">
        <v>82</v>
      </c>
      <c r="R148" s="18" t="s">
        <v>83</v>
      </c>
      <c r="S148" s="18" t="s">
        <v>84</v>
      </c>
      <c r="T148" s="18" t="s">
        <v>85</v>
      </c>
      <c r="U148" s="18"/>
      <c r="V148" s="18" t="s">
        <v>81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170256</v>
      </c>
      <c r="C150" s="19" t="n">
        <f aca="false">+C80-C10</f>
        <v>97885.18</v>
      </c>
      <c r="D150" s="19" t="n">
        <f aca="false">+D80-D10</f>
        <v>71846</v>
      </c>
      <c r="E150" s="19" t="n">
        <f aca="false">+E80-E10</f>
        <v>7784.92999999999</v>
      </c>
      <c r="F150" s="19" t="n">
        <f aca="false">+F80-F10</f>
        <v>-66504</v>
      </c>
      <c r="G150" s="19" t="n">
        <f aca="false">+G80-G10</f>
        <v>-281268.11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339987.18</v>
      </c>
      <c r="R150" s="19" t="n">
        <f aca="false">SUM(E150:G150)</f>
        <v>-339987.18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  <c r="O162" s="1" t="n">
        <f aca="false">SUM(B162:M162)</f>
        <v>0</v>
      </c>
      <c r="Q162" s="1" t="n">
        <f aca="false">SUM(B162:D162)</f>
        <v>0</v>
      </c>
      <c r="R162" s="1" t="n">
        <f aca="false">SUM(E162:G162)</f>
        <v>0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  <c r="O163" s="1" t="n">
        <f aca="false">SUM(B163:M163)</f>
        <v>0</v>
      </c>
      <c r="Q163" s="1" t="n">
        <f aca="false">SUM(B163:D163)</f>
        <v>0</v>
      </c>
      <c r="R163" s="1" t="n">
        <f aca="false">SUM(E163:G163)</f>
        <v>0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  <c r="O164" s="1" t="n">
        <f aca="false">SUM(B164:M164)</f>
        <v>0</v>
      </c>
      <c r="Q164" s="1" t="n">
        <f aca="false">SUM(B164:D164)</f>
        <v>0</v>
      </c>
      <c r="R164" s="1" t="n">
        <f aca="false">SUM(E164:G164)</f>
        <v>0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  <c r="O165" s="1" t="n">
        <f aca="false">SUM(B165:M165)</f>
        <v>0</v>
      </c>
      <c r="Q165" s="1" t="n">
        <f aca="false">SUM(B165:D165)</f>
        <v>0</v>
      </c>
      <c r="R165" s="1" t="n">
        <f aca="false">SUM(E165:G165)</f>
        <v>0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  <c r="O167" s="1" t="n">
        <f aca="false">SUM(B167:M167)</f>
        <v>0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  <c r="O168" s="1" t="n">
        <f aca="false">SUM(B168:M168)</f>
        <v>0</v>
      </c>
      <c r="Q168" s="1" t="n">
        <f aca="false">SUM(B168:D168)</f>
        <v>0</v>
      </c>
      <c r="R168" s="1" t="n">
        <f aca="false">SUM(E168:G168)</f>
        <v>0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  <c r="O169" s="1" t="n">
        <f aca="false">SUM(B169:M169)</f>
        <v>0</v>
      </c>
      <c r="Q169" s="1" t="n">
        <f aca="false">SUM(B169:D169)</f>
        <v>0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  <c r="O170" s="1" t="n">
        <f aca="false">SUM(B170:M170)</f>
        <v>0</v>
      </c>
      <c r="Q170" s="1" t="n">
        <f aca="false">SUM(B170:D170)</f>
        <v>0</v>
      </c>
      <c r="R170" s="1" t="n">
        <f aca="false">SUM(E170:G170)</f>
        <v>0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  <c r="O171" s="1" t="n">
        <f aca="false">SUM(B171:M171)</f>
        <v>0</v>
      </c>
      <c r="Q171" s="1" t="n">
        <f aca="false">SUM(B171:D171)</f>
        <v>0</v>
      </c>
      <c r="R171" s="1" t="n">
        <f aca="false">SUM(E171:G171)</f>
        <v>0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  <c r="O172" s="1" t="n">
        <f aca="false">SUM(B172:M172)</f>
        <v>0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  <c r="O174" s="1" t="n">
        <f aca="false">SUM(B174:M174)</f>
        <v>0</v>
      </c>
      <c r="Q174" s="1" t="n">
        <f aca="false">SUM(B174:D174)</f>
        <v>0</v>
      </c>
      <c r="R174" s="1" t="n">
        <f aca="false">SUM(E174:G174)</f>
        <v>0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  <c r="O175" s="1" t="n">
        <f aca="false">SUM(B175:M175)</f>
        <v>0</v>
      </c>
      <c r="Q175" s="1" t="n">
        <f aca="false">SUM(B175:D175)</f>
        <v>0</v>
      </c>
      <c r="R175" s="1" t="n">
        <f aca="false">SUM(E175:G175)</f>
        <v>0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  <c r="O177" s="1" t="n">
        <f aca="false">SUM(B177:M177)</f>
        <v>0</v>
      </c>
      <c r="Q177" s="1" t="n">
        <f aca="false">SUM(B177:D177)</f>
        <v>0</v>
      </c>
      <c r="R177" s="1" t="n">
        <f aca="false">SUM(E177:G177)</f>
        <v>0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  <c r="O178" s="1" t="n">
        <f aca="false">SUM(B178:M178)</f>
        <v>0</v>
      </c>
      <c r="Q178" s="1" t="n">
        <f aca="false">SUM(B178:D178)</f>
        <v>0</v>
      </c>
      <c r="R178" s="1" t="n">
        <f aca="false">SUM(E178:G178)</f>
        <v>0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  <c r="O180" s="1" t="n">
        <f aca="false">SUM(B180:M180)</f>
        <v>0</v>
      </c>
      <c r="Q180" s="1" t="n">
        <f aca="false">SUM(B180:D180)</f>
        <v>0</v>
      </c>
      <c r="R180" s="1" t="n">
        <f aca="false">SUM(E180:G180)</f>
        <v>0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0</v>
      </c>
    </row>
    <row r="181" customFormat="false" ht="12.75" hidden="false" customHeight="false" outlineLevel="0" collapsed="false">
      <c r="A181" s="21"/>
      <c r="Q181" s="1" t="n">
        <f aca="false">SUM(B181:D181)</f>
        <v>0</v>
      </c>
      <c r="R181" s="1" t="n">
        <f aca="false">SUM(E181:G181)</f>
        <v>0</v>
      </c>
      <c r="S181" s="1" t="n">
        <f aca="false">SUM(H181:J181)</f>
        <v>0</v>
      </c>
      <c r="T181" s="1" t="n">
        <f aca="false">SUM(K181:M181)</f>
        <v>0</v>
      </c>
      <c r="V181" s="1" t="n">
        <f aca="false">SUM(Q181:U181)</f>
        <v>0</v>
      </c>
    </row>
    <row r="182" customFormat="false" ht="12.75" hidden="false" customHeight="false" outlineLevel="0" collapsed="false">
      <c r="A182" s="22" t="s">
        <v>54</v>
      </c>
      <c r="B182" s="23" t="n">
        <f aca="false">SUM(B153:B181)</f>
        <v>0</v>
      </c>
      <c r="C182" s="23" t="n">
        <f aca="false">SUM(C153:C181)</f>
        <v>0</v>
      </c>
      <c r="D182" s="23" t="n">
        <f aca="false">SUM(D153:D181)</f>
        <v>0</v>
      </c>
      <c r="E182" s="23" t="n">
        <f aca="false">SUM(E153:E181)</f>
        <v>0</v>
      </c>
      <c r="F182" s="23" t="n">
        <f aca="false">SUM(F153:F181)</f>
        <v>0</v>
      </c>
      <c r="G182" s="23" t="n">
        <f aca="false">SUM(G153:G181)</f>
        <v>0</v>
      </c>
      <c r="H182" s="23" t="n">
        <f aca="false">SUM(H153:H181)</f>
        <v>0</v>
      </c>
      <c r="I182" s="23" t="n">
        <f aca="false">SUM(I153:I181)</f>
        <v>0</v>
      </c>
      <c r="J182" s="23" t="n">
        <f aca="false">SUM(J153:J181)</f>
        <v>0</v>
      </c>
      <c r="K182" s="23" t="n">
        <f aca="false">SUM(K153:K181)</f>
        <v>0</v>
      </c>
      <c r="L182" s="23" t="n">
        <f aca="false">SUM(L153:L181)</f>
        <v>0</v>
      </c>
      <c r="M182" s="23" t="n">
        <f aca="false">SUM(M153:M181)</f>
        <v>0</v>
      </c>
      <c r="O182" s="23" t="n">
        <f aca="false">SUM(O153:O181)</f>
        <v>0</v>
      </c>
      <c r="Q182" s="23" t="n">
        <f aca="false">SUM(B182:D182)</f>
        <v>0</v>
      </c>
      <c r="R182" s="23" t="n">
        <f aca="false">SUM(E182:G182)</f>
        <v>0</v>
      </c>
      <c r="S182" s="23" t="n">
        <f aca="false">SUM(H182:J182)</f>
        <v>0</v>
      </c>
      <c r="T182" s="23" t="n">
        <f aca="false">SUM(K182:M182)</f>
        <v>0</v>
      </c>
      <c r="V182" s="23" t="n">
        <f aca="false">SUM(Q182:U182)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-11904.7619047619</v>
      </c>
      <c r="I184" s="24" t="n">
        <f aca="false">+I114-I44</f>
        <v>-11904.7619047619</v>
      </c>
      <c r="J184" s="24" t="n">
        <f aca="false">+J114-J44</f>
        <v>-11904.7619047619</v>
      </c>
      <c r="K184" s="24" t="n">
        <f aca="false">+K114-K44</f>
        <v>-11904.7619047619</v>
      </c>
      <c r="L184" s="24" t="n">
        <f aca="false">+L114-L44</f>
        <v>-11904.7619047619</v>
      </c>
      <c r="M184" s="24" t="n">
        <f aca="false">+M114-M44</f>
        <v>-11904.7619047619</v>
      </c>
      <c r="O184" s="24" t="n">
        <f aca="false">SUM(B184:M184)</f>
        <v>-83333.3333333333</v>
      </c>
      <c r="Q184" s="24" t="n">
        <f aca="false">SUM(B184:D184)</f>
        <v>0</v>
      </c>
      <c r="R184" s="24" t="n">
        <f aca="false">SUM(E184:G184)</f>
        <v>-11904.7619047619</v>
      </c>
      <c r="S184" s="24" t="n">
        <f aca="false">SUM(H184:J184)</f>
        <v>-35714.2857142857</v>
      </c>
      <c r="T184" s="24" t="n">
        <f aca="false">SUM(K184:M184)</f>
        <v>-35714.2857142857</v>
      </c>
      <c r="V184" s="24" t="n">
        <f aca="false">SUM(Q184:U184)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-1</v>
      </c>
      <c r="H186" s="24" t="n">
        <f aca="false">+H116-H46</f>
        <v>0</v>
      </c>
      <c r="I186" s="24" t="n">
        <f aca="false">+I116-I46</f>
        <v>0</v>
      </c>
      <c r="J186" s="24" t="n">
        <f aca="false">+J116-J46</f>
        <v>-1</v>
      </c>
      <c r="K186" s="24" t="n">
        <f aca="false">+K116-K46</f>
        <v>0</v>
      </c>
      <c r="L186" s="24" t="n">
        <f aca="false">+L116-L46</f>
        <v>1</v>
      </c>
      <c r="M186" s="24" t="n">
        <f aca="false">+M116-M46</f>
        <v>1</v>
      </c>
      <c r="O186" s="24" t="n">
        <f aca="false">SUM(B186:M186)</f>
        <v>0</v>
      </c>
      <c r="Q186" s="24" t="n">
        <f aca="false">SUM(B186:D186)</f>
        <v>0</v>
      </c>
      <c r="R186" s="24" t="n">
        <f aca="false">SUM(E186:G186)</f>
        <v>-1</v>
      </c>
      <c r="S186" s="24" t="n">
        <f aca="false">SUM(H186:J186)</f>
        <v>-1</v>
      </c>
      <c r="T186" s="24" t="n">
        <f aca="false">SUM(K186:M186)</f>
        <v>2</v>
      </c>
      <c r="V186" s="24" t="n">
        <f aca="false">SUM(Q186:U186)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-11905.7619047619</v>
      </c>
      <c r="H188" s="19" t="n">
        <f aca="false">+H182+H184+H186</f>
        <v>-11904.7619047619</v>
      </c>
      <c r="I188" s="19" t="n">
        <f aca="false">+I182+I184+I186</f>
        <v>-11904.7619047619</v>
      </c>
      <c r="J188" s="19" t="n">
        <f aca="false">+J182+J184+J186</f>
        <v>-11905.7619047619</v>
      </c>
      <c r="K188" s="19" t="n">
        <f aca="false">+K182+K184+K186</f>
        <v>-11904.7619047619</v>
      </c>
      <c r="L188" s="19" t="n">
        <f aca="false">+L182+L184+L186</f>
        <v>-11903.7619047619</v>
      </c>
      <c r="M188" s="19" t="n">
        <f aca="false">+M182+M184+M186</f>
        <v>-11903.7619047619</v>
      </c>
      <c r="O188" s="19" t="n">
        <f aca="false">+O182+O184+O186</f>
        <v>-83333.3333333333</v>
      </c>
      <c r="Q188" s="19" t="n">
        <f aca="false">+Q182+Q184+Q186</f>
        <v>0</v>
      </c>
      <c r="R188" s="19" t="n">
        <f aca="false">+R182+R184+R186</f>
        <v>-11905.7619047619</v>
      </c>
      <c r="S188" s="19" t="n">
        <f aca="false">+S182+S184+S186</f>
        <v>-35715.2857142857</v>
      </c>
      <c r="T188" s="19" t="n">
        <f aca="false">+T182+T184+T186</f>
        <v>-35712.2857142857</v>
      </c>
      <c r="V188" s="19" t="n">
        <f aca="false">+V182+V184+V186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  <c r="O191" s="1" t="n">
        <f aca="false">SUM(B191:M191)</f>
        <v>0</v>
      </c>
      <c r="Q191" s="1" t="n">
        <f aca="false">SUM(B191:D191)</f>
        <v>0</v>
      </c>
      <c r="R191" s="1" t="n">
        <f aca="false">SUM(E191:G191)</f>
        <v>0</v>
      </c>
      <c r="S191" s="1" t="n">
        <f aca="false">SUM(H191:J191)</f>
        <v>0</v>
      </c>
      <c r="T191" s="1" t="n">
        <f aca="false">SUM(K191:M191)</f>
        <v>0</v>
      </c>
      <c r="V191" s="1" t="n">
        <f aca="false">SUM(Q191:U191)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-14520</v>
      </c>
      <c r="H192" s="1" t="n">
        <f aca="false">+H122-H52</f>
        <v>-14520</v>
      </c>
      <c r="I192" s="1" t="n">
        <f aca="false">+I122-I52</f>
        <v>-14520</v>
      </c>
      <c r="J192" s="1" t="n">
        <f aca="false">+J122-J52</f>
        <v>-14520</v>
      </c>
      <c r="K192" s="1" t="n">
        <f aca="false">+K122-K52</f>
        <v>-14520</v>
      </c>
      <c r="L192" s="1" t="n">
        <f aca="false">+L122-L52</f>
        <v>-14520</v>
      </c>
      <c r="M192" s="1" t="n">
        <f aca="false">+M122-M52</f>
        <v>-14517</v>
      </c>
      <c r="O192" s="1" t="n">
        <f aca="false">SUM(B192:M192)</f>
        <v>-101637</v>
      </c>
      <c r="Q192" s="1" t="n">
        <f aca="false">SUM(B192:D192)</f>
        <v>0</v>
      </c>
      <c r="R192" s="1" t="n">
        <f aca="false">SUM(E192:G192)</f>
        <v>-14520</v>
      </c>
      <c r="S192" s="1" t="n">
        <f aca="false">SUM(H192:J192)</f>
        <v>-43560</v>
      </c>
      <c r="T192" s="1" t="n">
        <f aca="false">SUM(K192:M192)</f>
        <v>-43557</v>
      </c>
      <c r="V192" s="1" t="n">
        <f aca="false">SUM(Q192:U192)</f>
        <v>-101637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0</v>
      </c>
      <c r="Q193" s="1" t="n">
        <f aca="false">SUM(B193:D193)</f>
        <v>0</v>
      </c>
      <c r="R193" s="1" t="n">
        <f aca="false">SUM(E193:G193)</f>
        <v>0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0</v>
      </c>
      <c r="Q194" s="1" t="n">
        <f aca="false">SUM(B194:D194)</f>
        <v>0</v>
      </c>
      <c r="R194" s="1" t="n">
        <f aca="false">SUM(E194:G194)</f>
        <v>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0</v>
      </c>
      <c r="Q195" s="1" t="n">
        <f aca="false">SUM(B195:D195)</f>
        <v>0</v>
      </c>
      <c r="R195" s="1" t="n">
        <f aca="false">SUM(E195:G195)</f>
        <v>0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-14520</v>
      </c>
      <c r="H198" s="27" t="n">
        <f aca="false">SUM(H190:H197)</f>
        <v>-14520</v>
      </c>
      <c r="I198" s="27" t="n">
        <f aca="false">SUM(I190:I197)</f>
        <v>-14520</v>
      </c>
      <c r="J198" s="27" t="n">
        <f aca="false">SUM(J190:J197)</f>
        <v>-14520</v>
      </c>
      <c r="K198" s="27" t="n">
        <f aca="false">SUM(K190:K197)</f>
        <v>-14520</v>
      </c>
      <c r="L198" s="27" t="n">
        <f aca="false">SUM(L190:L197)</f>
        <v>-14520</v>
      </c>
      <c r="M198" s="27" t="n">
        <f aca="false">SUM(M190:M197)</f>
        <v>-14517</v>
      </c>
      <c r="O198" s="27" t="n">
        <f aca="false">SUM(O190:O197)</f>
        <v>-101637</v>
      </c>
      <c r="Q198" s="27" t="n">
        <f aca="false">SUM(B198:D198)</f>
        <v>0</v>
      </c>
      <c r="R198" s="27" t="n">
        <f aca="false">SUM(E198:G198)</f>
        <v>-14520</v>
      </c>
      <c r="S198" s="27" t="n">
        <f aca="false">SUM(H198:J198)</f>
        <v>-43560</v>
      </c>
      <c r="T198" s="27" t="n">
        <f aca="false">SUM(K198:M198)</f>
        <v>-43557</v>
      </c>
      <c r="V198" s="27" t="n">
        <f aca="false">SUM(Q198:U198)</f>
        <v>-101637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-140503</v>
      </c>
      <c r="H202" s="1" t="n">
        <f aca="false">+H132-H62</f>
        <v>-152801</v>
      </c>
      <c r="I202" s="1" t="n">
        <f aca="false">+I132-I62</f>
        <v>-86250</v>
      </c>
      <c r="J202" s="1" t="n">
        <f aca="false">+J132-J62</f>
        <v>18826</v>
      </c>
      <c r="K202" s="1" t="n">
        <f aca="false">+K132-K62</f>
        <v>-51579</v>
      </c>
      <c r="L202" s="1" t="n">
        <f aca="false">+L132-L62</f>
        <v>-53218</v>
      </c>
      <c r="M202" s="1" t="n">
        <f aca="false">+M132-M62</f>
        <v>-55063</v>
      </c>
      <c r="O202" s="1" t="n">
        <f aca="false">SUM(B202:M202)</f>
        <v>-520588</v>
      </c>
      <c r="Q202" s="1" t="n">
        <f aca="false">SUM(B202:D202)</f>
        <v>0</v>
      </c>
      <c r="R202" s="1" t="n">
        <f aca="false">SUM(E202:G202)</f>
        <v>-140503</v>
      </c>
      <c r="S202" s="1" t="n">
        <f aca="false">SUM(H202:J202)</f>
        <v>-220225</v>
      </c>
      <c r="T202" s="1" t="n">
        <f aca="false">SUM(K202:M202)</f>
        <v>-159860</v>
      </c>
      <c r="V202" s="1" t="n">
        <f aca="false">SUM(Q202:U202)</f>
        <v>-520588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-46265.6666666667</v>
      </c>
      <c r="I203" s="1" t="n">
        <f aca="false">+I133-I63</f>
        <v>-46265.6666666667</v>
      </c>
      <c r="J203" s="1" t="n">
        <f aca="false">+J133-J63</f>
        <v>-46265.6666666667</v>
      </c>
      <c r="K203" s="1" t="n">
        <f aca="false">+K133-K63</f>
        <v>-46265.6666666667</v>
      </c>
      <c r="L203" s="1" t="n">
        <f aca="false">+L133-L63</f>
        <v>-46265.6666666667</v>
      </c>
      <c r="M203" s="1" t="n">
        <f aca="false">+M133-M63</f>
        <v>-46265.6666666667</v>
      </c>
      <c r="O203" s="1" t="n">
        <f aca="false">SUM(B203:M203)</f>
        <v>-277594</v>
      </c>
      <c r="Q203" s="1" t="n">
        <f aca="false">SUM(B203:D203)</f>
        <v>0</v>
      </c>
      <c r="R203" s="1" t="n">
        <f aca="false">SUM(E203:G203)</f>
        <v>0</v>
      </c>
      <c r="S203" s="1" t="n">
        <f aca="false">SUM(H203:J203)</f>
        <v>-138797</v>
      </c>
      <c r="T203" s="1" t="n">
        <f aca="false">SUM(K203:M203)</f>
        <v>-138797</v>
      </c>
      <c r="V203" s="1" t="n">
        <f aca="false">SUM(Q203:U203)</f>
        <v>-277594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-140503</v>
      </c>
      <c r="H205" s="27" t="n">
        <f aca="false">SUM(H200:H204)</f>
        <v>-199066.666666667</v>
      </c>
      <c r="I205" s="27" t="n">
        <f aca="false">SUM(I200:I204)</f>
        <v>-132515.666666667</v>
      </c>
      <c r="J205" s="27" t="n">
        <f aca="false">SUM(J200:J204)</f>
        <v>-27439.6666666667</v>
      </c>
      <c r="K205" s="27" t="n">
        <f aca="false">SUM(K200:K204)</f>
        <v>-97844.6666666667</v>
      </c>
      <c r="L205" s="27" t="n">
        <f aca="false">SUM(L200:L204)</f>
        <v>-99483.6666666667</v>
      </c>
      <c r="M205" s="27" t="n">
        <f aca="false">SUM(M200:M204)</f>
        <v>-101328.666666667</v>
      </c>
      <c r="O205" s="27" t="n">
        <f aca="false">SUM(O200:O204)</f>
        <v>-798182</v>
      </c>
      <c r="Q205" s="27" t="n">
        <f aca="false">SUM(B205:D205)</f>
        <v>0</v>
      </c>
      <c r="R205" s="27" t="n">
        <f aca="false">SUM(E205:G205)</f>
        <v>-140503</v>
      </c>
      <c r="S205" s="27" t="n">
        <f aca="false">SUM(H205:J205)</f>
        <v>-359022</v>
      </c>
      <c r="T205" s="27" t="n">
        <f aca="false">SUM(K205:M205)</f>
        <v>-298657</v>
      </c>
      <c r="V205" s="27" t="n">
        <f aca="false">SUM(Q205:U205)</f>
        <v>-798182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170256</v>
      </c>
      <c r="C207" s="28" t="n">
        <f aca="false">+C150+C188+C198+C205</f>
        <v>97885.18</v>
      </c>
      <c r="D207" s="28" t="n">
        <f aca="false">+D150+D188+D198+D205</f>
        <v>71846</v>
      </c>
      <c r="E207" s="28" t="n">
        <f aca="false">+E150+E188+E198+E205</f>
        <v>7784.92999999999</v>
      </c>
      <c r="F207" s="28" t="n">
        <f aca="false">+F150+F188+F198+F205</f>
        <v>-66504</v>
      </c>
      <c r="G207" s="28" t="n">
        <f aca="false">+G150+G188+G198+G205</f>
        <v>-448196.871904762</v>
      </c>
      <c r="H207" s="28" t="n">
        <f aca="false">+H150+H188+H198+H205</f>
        <v>-225491.428571429</v>
      </c>
      <c r="I207" s="28" t="n">
        <f aca="false">+I150+I188+I198+I205</f>
        <v>-158940.428571429</v>
      </c>
      <c r="J207" s="28" t="n">
        <f aca="false">+J150+J188+J198+J205</f>
        <v>-53865.4285714286</v>
      </c>
      <c r="K207" s="28" t="n">
        <f aca="false">+K150+K188+K198+K205</f>
        <v>-124269.428571429</v>
      </c>
      <c r="L207" s="28" t="n">
        <f aca="false">+L150+L188+L198+L205</f>
        <v>-125907.428571429</v>
      </c>
      <c r="M207" s="28" t="n">
        <f aca="false">+M150+M188+M198+M205</f>
        <v>-127749.428571429</v>
      </c>
      <c r="O207" s="28" t="n">
        <f aca="false">+O150+O188+O198+O205</f>
        <v>-983152.333333334</v>
      </c>
      <c r="Q207" s="28" t="n">
        <f aca="false">SUM(B207:D207)</f>
        <v>339987.18</v>
      </c>
      <c r="R207" s="28" t="n">
        <f aca="false">SUM(E207:G207)</f>
        <v>-506915.941904762</v>
      </c>
      <c r="S207" s="28" t="n">
        <f aca="false">SUM(H207:J207)</f>
        <v>-438297.285714286</v>
      </c>
      <c r="T207" s="28" t="n">
        <f aca="false">SUM(K207:M207)</f>
        <v>-377926.285714286</v>
      </c>
      <c r="V207" s="28" t="n">
        <f aca="false">SUM(Q207:U207)</f>
        <v>-983152.333333333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C125" activePane="bottomRight" state="frozen"/>
      <selection pane="topLeft" activeCell="A1" activeCellId="0" sqref="A1"/>
      <selection pane="topRight" activeCell="C1" activeCellId="0" sqref="C1"/>
      <selection pane="bottomLeft" activeCell="A125" activeCellId="0" sqref="A125"/>
      <selection pane="bottomRight" activeCell="D80" activeCellId="0" sqref="D80:D13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13" min="2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+'WH MO'!A1:V1</f>
        <v>GENCO - Wheatland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XML/filtered-attachments/xls/00_O_M_analysis___0003.xls'#$WH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45926.9453078419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89</v>
      </c>
      <c r="C7" s="15" t="s">
        <v>89</v>
      </c>
      <c r="D7" s="15" t="s">
        <v>90</v>
      </c>
      <c r="E7" s="15" t="s">
        <v>90</v>
      </c>
      <c r="F7" s="15" t="s">
        <v>90</v>
      </c>
      <c r="G7" s="15" t="s">
        <v>90</v>
      </c>
      <c r="H7" s="15" t="s">
        <v>90</v>
      </c>
      <c r="I7" s="15" t="s">
        <v>90</v>
      </c>
      <c r="J7" s="15" t="s">
        <v>90</v>
      </c>
      <c r="K7" s="15" t="s">
        <v>90</v>
      </c>
      <c r="L7" s="15" t="s">
        <v>90</v>
      </c>
      <c r="M7" s="15" t="s">
        <v>90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23</v>
      </c>
      <c r="B10" s="19" t="n">
        <f aca="false">SUM('WH MO'!$B10:B10)</f>
        <v>0</v>
      </c>
      <c r="C10" s="19" t="n">
        <f aca="false">SUM('WH MO'!$B10:C10)</f>
        <v>99387.82</v>
      </c>
      <c r="D10" s="19" t="n">
        <f aca="false">SUM('WH MO'!$B10:D10)</f>
        <v>247319.82</v>
      </c>
      <c r="E10" s="19" t="n">
        <f aca="false">SUM('WH MO'!$B10:E10)</f>
        <v>409812.89</v>
      </c>
      <c r="F10" s="19" t="n">
        <f aca="false">SUM('WH MO'!$B10:F10)</f>
        <v>609812.89</v>
      </c>
      <c r="G10" s="19" t="n">
        <f aca="false">SUM('WH MO'!$B10:G10)</f>
        <v>921914</v>
      </c>
      <c r="H10" s="19" t="n">
        <f aca="false">SUM('WH MO'!$B10:H10)</f>
        <v>921914</v>
      </c>
      <c r="I10" s="19" t="n">
        <f aca="false">SUM('WH MO'!$B10:I10)</f>
        <v>921914</v>
      </c>
      <c r="J10" s="19" t="n">
        <f aca="false">SUM('WH MO'!$B10:J10)</f>
        <v>921914</v>
      </c>
      <c r="K10" s="19" t="n">
        <f aca="false">SUM('WH MO'!$B10:K10)</f>
        <v>921914</v>
      </c>
      <c r="L10" s="19" t="n">
        <f aca="false">SUM('WH MO'!$B10:L10)</f>
        <v>921914</v>
      </c>
      <c r="M10" s="19" t="n">
        <f aca="false">SUM('WH MO'!$B10:M10)</f>
        <v>921914</v>
      </c>
    </row>
    <row r="12" customFormat="false" ht="12.75" hidden="false" customHeight="false" outlineLevel="0" collapsed="false">
      <c r="A12" s="10" t="s">
        <v>25</v>
      </c>
    </row>
    <row r="13" customFormat="false" ht="12.75" hidden="false" customHeight="false" outlineLevel="0" collapsed="false">
      <c r="A13" s="20" t="s">
        <v>26</v>
      </c>
    </row>
    <row r="14" customFormat="false" ht="12.75" hidden="false" customHeight="false" outlineLevel="0" collapsed="false">
      <c r="A14" s="21" t="s">
        <v>27</v>
      </c>
      <c r="B14" s="1" t="n">
        <f aca="false">SUM('WH MO'!$B14:B14)</f>
        <v>0</v>
      </c>
      <c r="C14" s="1" t="n">
        <f aca="false">SUM('WH MO'!$B14:C14)</f>
        <v>0</v>
      </c>
      <c r="D14" s="1" t="n">
        <f aca="false">SUM('WH MO'!$B14:D14)</f>
        <v>0</v>
      </c>
      <c r="E14" s="1" t="n">
        <f aca="false">SUM('WH MO'!$B14:E14)</f>
        <v>0</v>
      </c>
      <c r="F14" s="1" t="n">
        <f aca="false">SUM('WH MO'!$B14:F14)</f>
        <v>0</v>
      </c>
      <c r="G14" s="1" t="n">
        <f aca="false">SUM('WH MO'!$B14:G14)</f>
        <v>0</v>
      </c>
      <c r="H14" s="1" t="n">
        <f aca="false">SUM('WH MO'!$B14:H14)</f>
        <v>0</v>
      </c>
      <c r="I14" s="1" t="n">
        <f aca="false">SUM('WH MO'!$B14:I14)</f>
        <v>0</v>
      </c>
      <c r="J14" s="1" t="n">
        <f aca="false">SUM('WH MO'!$B14:J14)</f>
        <v>0</v>
      </c>
      <c r="K14" s="1" t="n">
        <f aca="false">SUM('WH MO'!$B14:K14)</f>
        <v>0</v>
      </c>
      <c r="L14" s="1" t="n">
        <f aca="false">SUM('WH MO'!$B14:L14)</f>
        <v>0</v>
      </c>
      <c r="M14" s="1" t="n">
        <f aca="false">SUM('WH MO'!$B14:M14)</f>
        <v>0</v>
      </c>
    </row>
    <row r="15" customFormat="false" ht="12.75" hidden="false" customHeight="false" outlineLevel="0" collapsed="false">
      <c r="A15" s="21" t="s">
        <v>28</v>
      </c>
      <c r="B15" s="1" t="n">
        <f aca="false">SUM('WH MO'!$B15:B15)</f>
        <v>0</v>
      </c>
      <c r="C15" s="1" t="n">
        <f aca="false">SUM('WH MO'!$B15:C15)</f>
        <v>0</v>
      </c>
      <c r="D15" s="1" t="n">
        <f aca="false">SUM('WH MO'!$B15:D15)</f>
        <v>0</v>
      </c>
      <c r="E15" s="1" t="n">
        <f aca="false">SUM('WH MO'!$B15:E15)</f>
        <v>0</v>
      </c>
      <c r="F15" s="1" t="n">
        <f aca="false">SUM('WH MO'!$B15:F15)</f>
        <v>0</v>
      </c>
      <c r="G15" s="1" t="n">
        <f aca="false">SUM('WH MO'!$B15:G15)</f>
        <v>0</v>
      </c>
      <c r="H15" s="1" t="n">
        <f aca="false">SUM('WH MO'!$B15:H15)</f>
        <v>0</v>
      </c>
      <c r="I15" s="1" t="n">
        <f aca="false">SUM('WH MO'!$B15:I15)</f>
        <v>0</v>
      </c>
      <c r="J15" s="1" t="n">
        <f aca="false">SUM('WH MO'!$B15:J15)</f>
        <v>0</v>
      </c>
      <c r="K15" s="1" t="n">
        <f aca="false">SUM('WH MO'!$B15:K15)</f>
        <v>0</v>
      </c>
      <c r="L15" s="1" t="n">
        <f aca="false">SUM('WH MO'!$B15:L15)</f>
        <v>0</v>
      </c>
      <c r="M15" s="1" t="n">
        <f aca="false">SUM('WH MO'!$B15:M15)</f>
        <v>0</v>
      </c>
    </row>
    <row r="16" customFormat="false" ht="12.75" hidden="false" customHeight="false" outlineLevel="0" collapsed="false">
      <c r="A16" s="21" t="s">
        <v>29</v>
      </c>
      <c r="B16" s="1" t="n">
        <f aca="false">SUM('WH MO'!$B16:B16)</f>
        <v>0</v>
      </c>
      <c r="C16" s="1" t="n">
        <f aca="false">SUM('WH MO'!$B16:C16)</f>
        <v>0</v>
      </c>
      <c r="D16" s="1" t="n">
        <f aca="false">SUM('WH MO'!$B16:D16)</f>
        <v>0</v>
      </c>
      <c r="E16" s="1" t="n">
        <f aca="false">SUM('WH MO'!$B16:E16)</f>
        <v>0</v>
      </c>
      <c r="F16" s="1" t="n">
        <f aca="false">SUM('WH MO'!$B16:F16)</f>
        <v>0</v>
      </c>
      <c r="G16" s="1" t="n">
        <f aca="false">SUM('WH MO'!$B16:G16)</f>
        <v>0</v>
      </c>
      <c r="H16" s="1" t="n">
        <f aca="false">SUM('WH MO'!$B16:H16)</f>
        <v>0</v>
      </c>
      <c r="I16" s="1" t="n">
        <f aca="false">SUM('WH MO'!$B16:I16)</f>
        <v>0</v>
      </c>
      <c r="J16" s="1" t="n">
        <f aca="false">SUM('WH MO'!$B16:J16)</f>
        <v>0</v>
      </c>
      <c r="K16" s="1" t="n">
        <f aca="false">SUM('WH MO'!$B16:K16)</f>
        <v>0</v>
      </c>
      <c r="L16" s="1" t="n">
        <f aca="false">SUM('WH MO'!$B16:L16)</f>
        <v>0</v>
      </c>
      <c r="M16" s="1" t="n">
        <f aca="false">SUM('WH MO'!$B16:M16)</f>
        <v>0</v>
      </c>
    </row>
    <row r="17" customFormat="false" ht="12.75" hidden="false" customHeight="false" outlineLevel="0" collapsed="false">
      <c r="A17" s="21" t="s">
        <v>30</v>
      </c>
      <c r="B17" s="1" t="n">
        <f aca="false">SUM('WH MO'!$B17:B17)</f>
        <v>0</v>
      </c>
      <c r="C17" s="1" t="n">
        <f aca="false">SUM('WH MO'!$B17:C17)</f>
        <v>0</v>
      </c>
      <c r="D17" s="1" t="n">
        <f aca="false">SUM('WH MO'!$B17:D17)</f>
        <v>0</v>
      </c>
      <c r="E17" s="1" t="n">
        <f aca="false">SUM('WH MO'!$B17:E17)</f>
        <v>0</v>
      </c>
      <c r="F17" s="1" t="n">
        <f aca="false">SUM('WH MO'!$B17:F17)</f>
        <v>0</v>
      </c>
      <c r="G17" s="1" t="n">
        <f aca="false">SUM('WH MO'!$B17:G17)</f>
        <v>0</v>
      </c>
      <c r="H17" s="1" t="n">
        <f aca="false">SUM('WH MO'!$B17:H17)</f>
        <v>0</v>
      </c>
      <c r="I17" s="1" t="n">
        <f aca="false">SUM('WH MO'!$B17:I17)</f>
        <v>0</v>
      </c>
      <c r="J17" s="1" t="n">
        <f aca="false">SUM('WH MO'!$B17:J17)</f>
        <v>0</v>
      </c>
      <c r="K17" s="1" t="n">
        <f aca="false">SUM('WH MO'!$B17:K17)</f>
        <v>0</v>
      </c>
      <c r="L17" s="1" t="n">
        <f aca="false">SUM('WH MO'!$B17:L17)</f>
        <v>0</v>
      </c>
      <c r="M17" s="1" t="n">
        <f aca="false">SUM('WH MO'!$B17:M17)</f>
        <v>0</v>
      </c>
    </row>
    <row r="18" customFormat="false" ht="12.75" hidden="false" customHeight="false" outlineLevel="0" collapsed="false">
      <c r="A18" s="21" t="s">
        <v>31</v>
      </c>
      <c r="B18" s="1" t="n">
        <f aca="false">SUM('WH MO'!$B18:B18)</f>
        <v>0</v>
      </c>
      <c r="C18" s="1" t="n">
        <f aca="false">SUM('WH MO'!$B18:C18)</f>
        <v>0</v>
      </c>
      <c r="D18" s="1" t="n">
        <f aca="false">SUM('WH MO'!$B18:D18)</f>
        <v>0</v>
      </c>
      <c r="E18" s="1" t="n">
        <f aca="false">SUM('WH MO'!$B18:E18)</f>
        <v>0</v>
      </c>
      <c r="F18" s="1" t="n">
        <f aca="false">SUM('WH MO'!$B18:F18)</f>
        <v>0</v>
      </c>
      <c r="G18" s="1" t="n">
        <f aca="false">SUM('WH MO'!$B18:G18)</f>
        <v>0</v>
      </c>
      <c r="H18" s="1" t="n">
        <f aca="false">SUM('WH MO'!$B18:H18)</f>
        <v>0</v>
      </c>
      <c r="I18" s="1" t="n">
        <f aca="false">SUM('WH MO'!$B18:I18)</f>
        <v>0</v>
      </c>
      <c r="J18" s="1" t="n">
        <f aca="false">SUM('WH MO'!$B18:J18)</f>
        <v>0</v>
      </c>
      <c r="K18" s="1" t="n">
        <f aca="false">SUM('WH MO'!$B18:K18)</f>
        <v>0</v>
      </c>
      <c r="L18" s="1" t="n">
        <f aca="false">SUM('WH MO'!$B18:L18)</f>
        <v>0</v>
      </c>
      <c r="M18" s="1" t="n">
        <f aca="false">SUM('WH MO'!$B18:M18)</f>
        <v>0</v>
      </c>
    </row>
    <row r="19" customFormat="false" ht="12.75" hidden="false" customHeight="false" outlineLevel="0" collapsed="false">
      <c r="A19" s="21" t="s">
        <v>32</v>
      </c>
      <c r="B19" s="1" t="n">
        <f aca="false">SUM('WH MO'!$B19:B19)</f>
        <v>0</v>
      </c>
      <c r="C19" s="1" t="n">
        <f aca="false">SUM('WH MO'!$B19:C19)</f>
        <v>0</v>
      </c>
      <c r="D19" s="1" t="n">
        <f aca="false">SUM('WH MO'!$B19:D19)</f>
        <v>0</v>
      </c>
      <c r="E19" s="1" t="n">
        <f aca="false">SUM('WH MO'!$B19:E19)</f>
        <v>0</v>
      </c>
      <c r="F19" s="1" t="n">
        <f aca="false">SUM('WH MO'!$B19:F19)</f>
        <v>0</v>
      </c>
      <c r="G19" s="1" t="n">
        <f aca="false">SUM('WH MO'!$B19:G19)</f>
        <v>0</v>
      </c>
      <c r="H19" s="1" t="n">
        <f aca="false">SUM('WH MO'!$B19:H19)</f>
        <v>0</v>
      </c>
      <c r="I19" s="1" t="n">
        <f aca="false">SUM('WH MO'!$B19:I19)</f>
        <v>0</v>
      </c>
      <c r="J19" s="1" t="n">
        <f aca="false">SUM('WH MO'!$B19:J19)</f>
        <v>0</v>
      </c>
      <c r="K19" s="1" t="n">
        <f aca="false">SUM('WH MO'!$B19:K19)</f>
        <v>0</v>
      </c>
      <c r="L19" s="1" t="n">
        <f aca="false">SUM('WH MO'!$B19:L19)</f>
        <v>0</v>
      </c>
      <c r="M19" s="1" t="n">
        <f aca="false">SUM('WH MO'!$B19:M19)</f>
        <v>0</v>
      </c>
    </row>
    <row r="20" customFormat="false" ht="12.75" hidden="false" customHeight="false" outlineLevel="0" collapsed="false">
      <c r="A20" s="21" t="s">
        <v>33</v>
      </c>
      <c r="B20" s="1" t="n">
        <f aca="false">SUM('WH MO'!$B20:B20)</f>
        <v>0</v>
      </c>
      <c r="C20" s="1" t="n">
        <f aca="false">SUM('WH MO'!$B20:C20)</f>
        <v>0</v>
      </c>
      <c r="D20" s="1" t="n">
        <f aca="false">SUM('WH MO'!$B20:D20)</f>
        <v>0</v>
      </c>
      <c r="E20" s="1" t="n">
        <f aca="false">SUM('WH MO'!$B20:E20)</f>
        <v>0</v>
      </c>
      <c r="F20" s="1" t="n">
        <f aca="false">SUM('WH MO'!$B20:F20)</f>
        <v>0</v>
      </c>
      <c r="G20" s="1" t="n">
        <f aca="false">SUM('WH MO'!$B20:G20)</f>
        <v>1974</v>
      </c>
      <c r="H20" s="1" t="n">
        <f aca="false">SUM('WH MO'!$B20:H20)</f>
        <v>3949</v>
      </c>
      <c r="I20" s="1" t="n">
        <f aca="false">SUM('WH MO'!$B20:I20)</f>
        <v>5924</v>
      </c>
      <c r="J20" s="1" t="n">
        <f aca="false">SUM('WH MO'!$B20:J20)</f>
        <v>7898</v>
      </c>
      <c r="K20" s="1" t="n">
        <f aca="false">SUM('WH MO'!$B20:K20)</f>
        <v>15796</v>
      </c>
      <c r="L20" s="1" t="n">
        <f aca="false">SUM('WH MO'!$B20:L20)</f>
        <v>17771</v>
      </c>
      <c r="M20" s="1" t="n">
        <f aca="false">SUM('WH MO'!$B20:M20)</f>
        <v>19745</v>
      </c>
    </row>
    <row r="21" customFormat="false" ht="12.75" hidden="false" customHeight="false" outlineLevel="0" collapsed="false">
      <c r="A21" s="21" t="s">
        <v>34</v>
      </c>
      <c r="B21" s="1" t="n">
        <f aca="false">SUM('WH MO'!$B21:B21)</f>
        <v>0</v>
      </c>
      <c r="C21" s="1" t="n">
        <f aca="false">SUM('WH MO'!$B21:C21)</f>
        <v>0</v>
      </c>
      <c r="D21" s="1" t="n">
        <f aca="false">SUM('WH MO'!$B21:D21)</f>
        <v>0</v>
      </c>
      <c r="E21" s="1" t="n">
        <f aca="false">SUM('WH MO'!$B21:E21)</f>
        <v>0</v>
      </c>
      <c r="F21" s="1" t="n">
        <f aca="false">SUM('WH MO'!$B21:F21)</f>
        <v>0</v>
      </c>
      <c r="G21" s="1" t="n">
        <f aca="false">SUM('WH MO'!$B21:G21)</f>
        <v>0</v>
      </c>
      <c r="H21" s="1" t="n">
        <f aca="false">SUM('WH MO'!$B21:H21)</f>
        <v>0</v>
      </c>
      <c r="I21" s="1" t="n">
        <f aca="false">SUM('WH MO'!$B21:I21)</f>
        <v>0</v>
      </c>
      <c r="J21" s="1" t="n">
        <f aca="false">SUM('WH MO'!$B21:J21)</f>
        <v>0</v>
      </c>
      <c r="K21" s="1" t="n">
        <f aca="false">SUM('WH MO'!$B21:K21)</f>
        <v>0</v>
      </c>
      <c r="L21" s="1" t="n">
        <f aca="false">SUM('WH MO'!$B21:L21)</f>
        <v>0</v>
      </c>
      <c r="M21" s="1" t="n">
        <f aca="false">SUM('WH MO'!$B21:M21)</f>
        <v>0</v>
      </c>
    </row>
    <row r="22" customFormat="false" ht="12.75" hidden="false" customHeight="false" outlineLevel="0" collapsed="false">
      <c r="A22" s="21" t="s">
        <v>35</v>
      </c>
      <c r="B22" s="1" t="n">
        <f aca="false">SUM('WH MO'!$B22:B22)</f>
        <v>0</v>
      </c>
      <c r="C22" s="1" t="n">
        <f aca="false">SUM('WH MO'!$B22:C22)</f>
        <v>0</v>
      </c>
      <c r="D22" s="1" t="n">
        <f aca="false">SUM('WH MO'!$B22:D22)</f>
        <v>0</v>
      </c>
      <c r="E22" s="1" t="n">
        <f aca="false">SUM('WH MO'!$B22:E22)</f>
        <v>0</v>
      </c>
      <c r="F22" s="1" t="n">
        <f aca="false">SUM('WH MO'!$B22:F22)</f>
        <v>0</v>
      </c>
      <c r="G22" s="1" t="n">
        <f aca="false">SUM('WH MO'!$B22:G22)</f>
        <v>0</v>
      </c>
      <c r="H22" s="1" t="n">
        <f aca="false">SUM('WH MO'!$B22:H22)</f>
        <v>0</v>
      </c>
      <c r="I22" s="1" t="n">
        <f aca="false">SUM('WH MO'!$B22:I22)</f>
        <v>0</v>
      </c>
      <c r="J22" s="1" t="n">
        <f aca="false">SUM('WH MO'!$B22:J22)</f>
        <v>0</v>
      </c>
      <c r="K22" s="1" t="n">
        <f aca="false">SUM('WH MO'!$B22:K22)</f>
        <v>0</v>
      </c>
      <c r="L22" s="1" t="n">
        <f aca="false">SUM('WH MO'!$B22:L22)</f>
        <v>0</v>
      </c>
      <c r="M22" s="1" t="n">
        <f aca="false">SUM('WH MO'!$B22:M22)</f>
        <v>0</v>
      </c>
    </row>
    <row r="23" customFormat="false" ht="12.75" hidden="false" customHeight="false" outlineLevel="0" collapsed="false">
      <c r="A23" s="21" t="s">
        <v>36</v>
      </c>
      <c r="B23" s="1" t="n">
        <f aca="false">SUM('WH MO'!$B23:B23)</f>
        <v>0</v>
      </c>
      <c r="C23" s="1" t="n">
        <f aca="false">SUM('WH MO'!$B23:C23)</f>
        <v>0</v>
      </c>
      <c r="D23" s="1" t="n">
        <f aca="false">SUM('WH MO'!$B23:D23)</f>
        <v>0</v>
      </c>
      <c r="E23" s="1" t="n">
        <f aca="false">SUM('WH MO'!$B23:E23)</f>
        <v>0</v>
      </c>
      <c r="F23" s="1" t="n">
        <f aca="false">SUM('WH MO'!$B23:F23)</f>
        <v>0</v>
      </c>
      <c r="G23" s="1" t="n">
        <f aca="false">SUM('WH MO'!$B23:G23)</f>
        <v>10626</v>
      </c>
      <c r="H23" s="1" t="n">
        <f aca="false">SUM('WH MO'!$B23:H23)</f>
        <v>21252</v>
      </c>
      <c r="I23" s="1" t="n">
        <f aca="false">SUM('WH MO'!$B23:I23)</f>
        <v>31878</v>
      </c>
      <c r="J23" s="1" t="n">
        <f aca="false">SUM('WH MO'!$B23:J23)</f>
        <v>42504</v>
      </c>
      <c r="K23" s="1" t="n">
        <f aca="false">SUM('WH MO'!$B23:K23)</f>
        <v>85008</v>
      </c>
      <c r="L23" s="1" t="n">
        <f aca="false">SUM('WH MO'!$B23:L23)</f>
        <v>95634</v>
      </c>
      <c r="M23" s="1" t="n">
        <f aca="false">SUM('WH MO'!$B23:M23)</f>
        <v>106260</v>
      </c>
    </row>
    <row r="24" customFormat="false" ht="12.75" hidden="false" customHeight="false" outlineLevel="0" collapsed="false">
      <c r="A24" s="21" t="s">
        <v>37</v>
      </c>
      <c r="B24" s="1" t="n">
        <f aca="false">SUM('WH MO'!$B24:B24)</f>
        <v>0</v>
      </c>
      <c r="C24" s="1" t="n">
        <f aca="false">SUM('WH MO'!$B24:C24)</f>
        <v>0</v>
      </c>
      <c r="D24" s="1" t="n">
        <f aca="false">SUM('WH MO'!$B24:D24)</f>
        <v>0</v>
      </c>
      <c r="E24" s="1" t="n">
        <f aca="false">SUM('WH MO'!$B24:E24)</f>
        <v>0</v>
      </c>
      <c r="F24" s="1" t="n">
        <f aca="false">SUM('WH MO'!$B24:F24)</f>
        <v>0</v>
      </c>
      <c r="G24" s="1" t="n">
        <f aca="false">SUM('WH MO'!$B24:G24)</f>
        <v>0</v>
      </c>
      <c r="H24" s="1" t="n">
        <f aca="false">SUM('WH MO'!$B24:H24)</f>
        <v>0</v>
      </c>
      <c r="I24" s="1" t="n">
        <f aca="false">SUM('WH MO'!$B24:I24)</f>
        <v>0</v>
      </c>
      <c r="J24" s="1" t="n">
        <f aca="false">SUM('WH MO'!$B24:J24)</f>
        <v>0</v>
      </c>
      <c r="K24" s="1" t="n">
        <f aca="false">SUM('WH MO'!$B24:K24)</f>
        <v>0</v>
      </c>
      <c r="L24" s="1" t="n">
        <f aca="false">SUM('WH MO'!$B24:L24)</f>
        <v>0</v>
      </c>
      <c r="M24" s="1" t="n">
        <f aca="false">SUM('WH MO'!$B24:M24)</f>
        <v>0</v>
      </c>
    </row>
    <row r="25" customFormat="false" ht="12.75" hidden="false" customHeight="false" outlineLevel="0" collapsed="false">
      <c r="A25" s="21" t="s">
        <v>38</v>
      </c>
      <c r="B25" s="1" t="n">
        <f aca="false">SUM('WH MO'!$B25:B25)</f>
        <v>0</v>
      </c>
      <c r="C25" s="1" t="n">
        <f aca="false">SUM('WH MO'!$B25:C25)</f>
        <v>0</v>
      </c>
      <c r="D25" s="1" t="n">
        <f aca="false">SUM('WH MO'!$B25:D25)</f>
        <v>0</v>
      </c>
      <c r="E25" s="1" t="n">
        <f aca="false">SUM('WH MO'!$B25:E25)</f>
        <v>0</v>
      </c>
      <c r="F25" s="1" t="n">
        <f aca="false">SUM('WH MO'!$B25:F25)</f>
        <v>0</v>
      </c>
      <c r="G25" s="1" t="n">
        <f aca="false">SUM('WH MO'!$B25:G25)</f>
        <v>0</v>
      </c>
      <c r="H25" s="1" t="n">
        <f aca="false">SUM('WH MO'!$B25:H25)</f>
        <v>0</v>
      </c>
      <c r="I25" s="1" t="n">
        <f aca="false">SUM('WH MO'!$B25:I25)</f>
        <v>0</v>
      </c>
      <c r="J25" s="1" t="n">
        <f aca="false">SUM('WH MO'!$B25:J25)</f>
        <v>0</v>
      </c>
      <c r="K25" s="1" t="n">
        <f aca="false">SUM('WH MO'!$B25:K25)</f>
        <v>0</v>
      </c>
      <c r="L25" s="1" t="n">
        <f aca="false">SUM('WH MO'!$B25:L25)</f>
        <v>0</v>
      </c>
      <c r="M25" s="1" t="n">
        <f aca="false">SUM('WH MO'!$B25:M25)</f>
        <v>0</v>
      </c>
    </row>
    <row r="26" customFormat="false" ht="12.75" hidden="false" customHeight="false" outlineLevel="0" collapsed="false">
      <c r="A26" s="21" t="s">
        <v>39</v>
      </c>
      <c r="B26" s="1" t="n">
        <f aca="false">SUM('WH MO'!$B26:B26)</f>
        <v>0</v>
      </c>
      <c r="C26" s="1" t="n">
        <f aca="false">SUM('WH MO'!$B26:C26)</f>
        <v>0</v>
      </c>
      <c r="D26" s="1" t="n">
        <f aca="false">SUM('WH MO'!$B26:D26)</f>
        <v>0</v>
      </c>
      <c r="E26" s="1" t="n">
        <f aca="false">SUM('WH MO'!$B26:E26)</f>
        <v>0</v>
      </c>
      <c r="F26" s="1" t="n">
        <f aca="false">SUM('WH MO'!$B26:F26)</f>
        <v>0</v>
      </c>
      <c r="G26" s="1" t="n">
        <f aca="false">SUM('WH MO'!$B26:G26)</f>
        <v>0</v>
      </c>
      <c r="H26" s="1" t="n">
        <f aca="false">SUM('WH MO'!$B26:H26)</f>
        <v>0</v>
      </c>
      <c r="I26" s="1" t="n">
        <f aca="false">SUM('WH MO'!$B26:I26)</f>
        <v>0</v>
      </c>
      <c r="J26" s="1" t="n">
        <f aca="false">SUM('WH MO'!$B26:J26)</f>
        <v>0</v>
      </c>
      <c r="K26" s="1" t="n">
        <f aca="false">SUM('WH MO'!$B26:K26)</f>
        <v>0</v>
      </c>
      <c r="L26" s="1" t="n">
        <f aca="false">SUM('WH MO'!$B26:L26)</f>
        <v>0</v>
      </c>
      <c r="M26" s="1" t="n">
        <f aca="false">SUM('WH MO'!$B26:M26)</f>
        <v>0</v>
      </c>
    </row>
    <row r="27" customFormat="false" ht="12.75" hidden="false" customHeight="false" outlineLevel="0" collapsed="false">
      <c r="A27" s="21" t="s">
        <v>40</v>
      </c>
      <c r="B27" s="1" t="n">
        <f aca="false">SUM('WH MO'!$B27:B27)</f>
        <v>0</v>
      </c>
      <c r="C27" s="1" t="n">
        <f aca="false">SUM('WH MO'!$B27:C27)</f>
        <v>0</v>
      </c>
      <c r="D27" s="1" t="n">
        <f aca="false">SUM('WH MO'!$B27:D27)</f>
        <v>0</v>
      </c>
      <c r="E27" s="1" t="n">
        <f aca="false">SUM('WH MO'!$B27:E27)</f>
        <v>0</v>
      </c>
      <c r="F27" s="1" t="n">
        <f aca="false">SUM('WH MO'!$B27:F27)</f>
        <v>0</v>
      </c>
      <c r="G27" s="1" t="n">
        <f aca="false">SUM('WH MO'!$B27:G27)</f>
        <v>225</v>
      </c>
      <c r="H27" s="1" t="n">
        <f aca="false">SUM('WH MO'!$B27:H27)</f>
        <v>449</v>
      </c>
      <c r="I27" s="1" t="n">
        <f aca="false">SUM('WH MO'!$B27:I27)</f>
        <v>674</v>
      </c>
      <c r="J27" s="1" t="n">
        <f aca="false">SUM('WH MO'!$B27:J27)</f>
        <v>899</v>
      </c>
      <c r="K27" s="1" t="n">
        <f aca="false">SUM('WH MO'!$B27:K27)</f>
        <v>1797</v>
      </c>
      <c r="L27" s="1" t="n">
        <f aca="false">SUM('WH MO'!$B27:L27)</f>
        <v>2022</v>
      </c>
      <c r="M27" s="1" t="n">
        <f aca="false">SUM('WH MO'!$B27:M27)</f>
        <v>2246</v>
      </c>
    </row>
    <row r="28" customFormat="false" ht="12.75" hidden="false" customHeight="false" outlineLevel="0" collapsed="false">
      <c r="A28" s="21" t="s">
        <v>41</v>
      </c>
      <c r="B28" s="1" t="n">
        <f aca="false">SUM('WH MO'!$B28:B28)</f>
        <v>0</v>
      </c>
      <c r="C28" s="1" t="n">
        <f aca="false">SUM('WH MO'!$B28:C28)</f>
        <v>0</v>
      </c>
      <c r="D28" s="1" t="n">
        <f aca="false">SUM('WH MO'!$B28:D28)</f>
        <v>0</v>
      </c>
      <c r="E28" s="1" t="n">
        <f aca="false">SUM('WH MO'!$B28:E28)</f>
        <v>0</v>
      </c>
      <c r="F28" s="1" t="n">
        <f aca="false">SUM('WH MO'!$B28:F28)</f>
        <v>0</v>
      </c>
      <c r="G28" s="1" t="n">
        <f aca="false">SUM('WH MO'!$B28:G28)</f>
        <v>1193</v>
      </c>
      <c r="H28" s="1" t="n">
        <f aca="false">SUM('WH MO'!$B28:H28)</f>
        <v>2386</v>
      </c>
      <c r="I28" s="1" t="n">
        <f aca="false">SUM('WH MO'!$B28:I28)</f>
        <v>3578</v>
      </c>
      <c r="J28" s="1" t="n">
        <f aca="false">SUM('WH MO'!$B28:J28)</f>
        <v>4771</v>
      </c>
      <c r="K28" s="1" t="n">
        <f aca="false">SUM('WH MO'!$B28:K28)</f>
        <v>9543</v>
      </c>
      <c r="L28" s="1" t="n">
        <f aca="false">SUM('WH MO'!$B28:L28)</f>
        <v>10736</v>
      </c>
      <c r="M28" s="1" t="n">
        <f aca="false">SUM('WH MO'!$B28:M28)</f>
        <v>11929</v>
      </c>
    </row>
    <row r="29" customFormat="false" ht="12.75" hidden="false" customHeight="false" outlineLevel="0" collapsed="false">
      <c r="A29" s="21" t="s">
        <v>42</v>
      </c>
      <c r="B29" s="1" t="n">
        <f aca="false">SUM('WH MO'!$B29:B29)</f>
        <v>0</v>
      </c>
      <c r="C29" s="1" t="n">
        <f aca="false">SUM('WH MO'!$B29:C29)</f>
        <v>0</v>
      </c>
      <c r="D29" s="1" t="n">
        <f aca="false">SUM('WH MO'!$B29:D29)</f>
        <v>0</v>
      </c>
      <c r="E29" s="1" t="n">
        <f aca="false">SUM('WH MO'!$B29:E29)</f>
        <v>0</v>
      </c>
      <c r="F29" s="1" t="n">
        <f aca="false">SUM('WH MO'!$B29:F29)</f>
        <v>0</v>
      </c>
      <c r="G29" s="1" t="n">
        <f aca="false">SUM('WH MO'!$B29:G29)</f>
        <v>0</v>
      </c>
      <c r="H29" s="1" t="n">
        <f aca="false">SUM('WH MO'!$B29:H29)</f>
        <v>0</v>
      </c>
      <c r="I29" s="1" t="n">
        <f aca="false">SUM('WH MO'!$B29:I29)</f>
        <v>0</v>
      </c>
      <c r="J29" s="1" t="n">
        <f aca="false">SUM('WH MO'!$B29:J29)</f>
        <v>0</v>
      </c>
      <c r="K29" s="1" t="n">
        <f aca="false">SUM('WH MO'!$B29:K29)</f>
        <v>0</v>
      </c>
      <c r="L29" s="1" t="n">
        <f aca="false">SUM('WH MO'!$B29:L29)</f>
        <v>0</v>
      </c>
      <c r="M29" s="1" t="n">
        <f aca="false">SUM('WH MO'!$B29:M29)</f>
        <v>0</v>
      </c>
    </row>
    <row r="30" customFormat="false" ht="12.75" hidden="false" customHeight="false" outlineLevel="0" collapsed="false">
      <c r="A30" s="21" t="s">
        <v>43</v>
      </c>
      <c r="B30" s="1" t="n">
        <f aca="false">SUM('WH MO'!$B30:B30)</f>
        <v>0</v>
      </c>
      <c r="C30" s="1" t="n">
        <f aca="false">SUM('WH MO'!$B30:C30)</f>
        <v>0</v>
      </c>
      <c r="D30" s="1" t="n">
        <f aca="false">SUM('WH MO'!$B30:D30)</f>
        <v>0</v>
      </c>
      <c r="E30" s="1" t="n">
        <f aca="false">SUM('WH MO'!$B30:E30)</f>
        <v>0</v>
      </c>
      <c r="F30" s="1" t="n">
        <f aca="false">SUM('WH MO'!$B30:F30)</f>
        <v>0</v>
      </c>
      <c r="G30" s="1" t="n">
        <f aca="false">SUM('WH MO'!$B30:G30)</f>
        <v>467</v>
      </c>
      <c r="H30" s="1" t="n">
        <f aca="false">SUM('WH MO'!$B30:H30)</f>
        <v>934</v>
      </c>
      <c r="I30" s="1" t="n">
        <f aca="false">SUM('WH MO'!$B30:I30)</f>
        <v>1401</v>
      </c>
      <c r="J30" s="1" t="n">
        <f aca="false">SUM('WH MO'!$B30:J30)</f>
        <v>1867</v>
      </c>
      <c r="K30" s="1" t="n">
        <f aca="false">SUM('WH MO'!$B30:K30)</f>
        <v>3734</v>
      </c>
      <c r="L30" s="1" t="n">
        <f aca="false">SUM('WH MO'!$B30:L30)</f>
        <v>4200</v>
      </c>
      <c r="M30" s="1" t="n">
        <f aca="false">SUM('WH MO'!$B30:M30)</f>
        <v>4667</v>
      </c>
    </row>
    <row r="31" customFormat="false" ht="12.75" hidden="false" customHeight="false" outlineLevel="0" collapsed="false">
      <c r="A31" s="21" t="s">
        <v>44</v>
      </c>
      <c r="B31" s="1" t="n">
        <f aca="false">SUM('WH MO'!$B31:B31)</f>
        <v>0</v>
      </c>
      <c r="C31" s="1" t="n">
        <f aca="false">SUM('WH MO'!$B31:C31)</f>
        <v>0</v>
      </c>
      <c r="D31" s="1" t="n">
        <f aca="false">SUM('WH MO'!$B31:D31)</f>
        <v>0</v>
      </c>
      <c r="E31" s="1" t="n">
        <f aca="false">SUM('WH MO'!$B31:E31)</f>
        <v>0</v>
      </c>
      <c r="F31" s="1" t="n">
        <f aca="false">SUM('WH MO'!$B31:F31)</f>
        <v>0</v>
      </c>
      <c r="G31" s="1" t="n">
        <f aca="false">SUM('WH MO'!$B31:G31)</f>
        <v>1379</v>
      </c>
      <c r="H31" s="1" t="n">
        <f aca="false">SUM('WH MO'!$B31:H31)</f>
        <v>2758</v>
      </c>
      <c r="I31" s="1" t="n">
        <f aca="false">SUM('WH MO'!$B31:I31)</f>
        <v>4137</v>
      </c>
      <c r="J31" s="1" t="n">
        <f aca="false">SUM('WH MO'!$B31:J31)</f>
        <v>5516</v>
      </c>
      <c r="K31" s="1" t="n">
        <f aca="false">SUM('WH MO'!$B31:K31)</f>
        <v>6896</v>
      </c>
      <c r="L31" s="1" t="n">
        <f aca="false">SUM('WH MO'!$B31:L31)</f>
        <v>8275</v>
      </c>
      <c r="M31" s="1" t="n">
        <f aca="false">SUM('WH MO'!$B31:M31)</f>
        <v>9654</v>
      </c>
    </row>
    <row r="32" customFormat="false" ht="12.75" hidden="false" customHeight="false" outlineLevel="0" collapsed="false">
      <c r="A32" s="21" t="s">
        <v>45</v>
      </c>
      <c r="B32" s="1" t="n">
        <f aca="false">SUM('WH MO'!$B32:B32)</f>
        <v>0</v>
      </c>
      <c r="C32" s="1" t="n">
        <f aca="false">SUM('WH MO'!$B32:C32)</f>
        <v>0</v>
      </c>
      <c r="D32" s="1" t="n">
        <f aca="false">SUM('WH MO'!$B32:D32)</f>
        <v>0</v>
      </c>
      <c r="E32" s="1" t="n">
        <f aca="false">SUM('WH MO'!$B32:E32)</f>
        <v>0</v>
      </c>
      <c r="F32" s="1" t="n">
        <f aca="false">SUM('WH MO'!$B32:F32)</f>
        <v>0</v>
      </c>
      <c r="G32" s="1" t="n">
        <f aca="false">SUM('WH MO'!$B32:G32)</f>
        <v>16877.1428571429</v>
      </c>
      <c r="H32" s="1" t="n">
        <f aca="false">SUM('WH MO'!$B32:H32)</f>
        <v>33754.2857142857</v>
      </c>
      <c r="I32" s="1" t="n">
        <f aca="false">SUM('WH MO'!$B32:I32)</f>
        <v>50631.4285714286</v>
      </c>
      <c r="J32" s="1" t="n">
        <f aca="false">SUM('WH MO'!$B32:J32)</f>
        <v>67508.5714285714</v>
      </c>
      <c r="K32" s="1" t="n">
        <f aca="false">SUM('WH MO'!$B32:K32)</f>
        <v>84385.7142857143</v>
      </c>
      <c r="L32" s="1" t="n">
        <f aca="false">SUM('WH MO'!$B32:L32)</f>
        <v>101262.857142857</v>
      </c>
      <c r="M32" s="1" t="n">
        <f aca="false">SUM('WH MO'!$B32:M32)</f>
        <v>118140</v>
      </c>
    </row>
    <row r="33" customFormat="false" ht="12.75" hidden="false" customHeight="false" outlineLevel="0" collapsed="false">
      <c r="A33" s="21" t="s">
        <v>46</v>
      </c>
      <c r="B33" s="1" t="n">
        <f aca="false">SUM('WH MO'!$B33:B33)</f>
        <v>0</v>
      </c>
      <c r="C33" s="1" t="n">
        <f aca="false">SUM('WH MO'!$B33:C33)</f>
        <v>0</v>
      </c>
      <c r="D33" s="1" t="n">
        <f aca="false">SUM('WH MO'!$B33:D33)</f>
        <v>0</v>
      </c>
      <c r="E33" s="1" t="n">
        <f aca="false">SUM('WH MO'!$B33:E33)</f>
        <v>0</v>
      </c>
      <c r="F33" s="1" t="n">
        <f aca="false">SUM('WH MO'!$B33:F33)</f>
        <v>0</v>
      </c>
      <c r="G33" s="1" t="n">
        <f aca="false">SUM('WH MO'!$B33:G33)</f>
        <v>84250</v>
      </c>
      <c r="H33" s="1" t="n">
        <f aca="false">SUM('WH MO'!$B33:H33)</f>
        <v>168500</v>
      </c>
      <c r="I33" s="1" t="n">
        <f aca="false">SUM('WH MO'!$B33:I33)</f>
        <v>252750</v>
      </c>
      <c r="J33" s="1" t="n">
        <f aca="false">SUM('WH MO'!$B33:J33)</f>
        <v>337000</v>
      </c>
      <c r="K33" s="1" t="n">
        <f aca="false">SUM('WH MO'!$B33:K33)</f>
        <v>421250</v>
      </c>
      <c r="L33" s="1" t="n">
        <f aca="false">SUM('WH MO'!$B33:L33)</f>
        <v>505500</v>
      </c>
      <c r="M33" s="1" t="n">
        <f aca="false">SUM('WH MO'!$B33:M33)</f>
        <v>589750</v>
      </c>
    </row>
    <row r="34" customFormat="false" ht="12.75" hidden="false" customHeight="false" outlineLevel="0" collapsed="false">
      <c r="A34" s="21" t="s">
        <v>47</v>
      </c>
      <c r="B34" s="1" t="n">
        <f aca="false">SUM('WH MO'!$B34:B34)</f>
        <v>0</v>
      </c>
      <c r="C34" s="1" t="n">
        <f aca="false">SUM('WH MO'!$B34:C34)</f>
        <v>0</v>
      </c>
      <c r="D34" s="1" t="n">
        <f aca="false">SUM('WH MO'!$B34:D34)</f>
        <v>0</v>
      </c>
      <c r="E34" s="1" t="n">
        <f aca="false">SUM('WH MO'!$B34:E34)</f>
        <v>0</v>
      </c>
      <c r="F34" s="1" t="n">
        <f aca="false">SUM('WH MO'!$B34:F34)</f>
        <v>0</v>
      </c>
      <c r="G34" s="1" t="n">
        <f aca="false">SUM('WH MO'!$B34:G34)</f>
        <v>2222</v>
      </c>
      <c r="H34" s="1" t="n">
        <f aca="false">SUM('WH MO'!$B34:H34)</f>
        <v>4443</v>
      </c>
      <c r="I34" s="1" t="n">
        <f aca="false">SUM('WH MO'!$B34:I34)</f>
        <v>6664</v>
      </c>
      <c r="J34" s="1" t="n">
        <f aca="false">SUM('WH MO'!$B34:J34)</f>
        <v>8886</v>
      </c>
      <c r="K34" s="1" t="n">
        <f aca="false">SUM('WH MO'!$B34:K34)</f>
        <v>11107</v>
      </c>
      <c r="L34" s="1" t="n">
        <f aca="false">SUM('WH MO'!$B34:L34)</f>
        <v>13328</v>
      </c>
      <c r="M34" s="1" t="n">
        <f aca="false">SUM('WH MO'!$B34:M34)</f>
        <v>15550</v>
      </c>
    </row>
    <row r="35" customFormat="false" ht="12.75" hidden="false" customHeight="false" outlineLevel="0" collapsed="false">
      <c r="A35" s="21" t="s">
        <v>48</v>
      </c>
      <c r="B35" s="1" t="n">
        <f aca="false">SUM('WH MO'!$B35:B35)</f>
        <v>0</v>
      </c>
      <c r="C35" s="1" t="n">
        <f aca="false">SUM('WH MO'!$B35:C35)</f>
        <v>0</v>
      </c>
      <c r="D35" s="1" t="n">
        <f aca="false">SUM('WH MO'!$B35:D35)</f>
        <v>0</v>
      </c>
      <c r="E35" s="1" t="n">
        <f aca="false">SUM('WH MO'!$B35:E35)</f>
        <v>0</v>
      </c>
      <c r="F35" s="1" t="n">
        <f aca="false">SUM('WH MO'!$B35:F35)</f>
        <v>0</v>
      </c>
      <c r="G35" s="1" t="n">
        <f aca="false">SUM('WH MO'!$B35:G35)</f>
        <v>14555</v>
      </c>
      <c r="H35" s="1" t="n">
        <f aca="false">SUM('WH MO'!$B35:H35)</f>
        <v>29110</v>
      </c>
      <c r="I35" s="1" t="n">
        <f aca="false">SUM('WH MO'!$B35:I35)</f>
        <v>43665</v>
      </c>
      <c r="J35" s="1" t="n">
        <f aca="false">SUM('WH MO'!$B35:J35)</f>
        <v>58220</v>
      </c>
      <c r="K35" s="1" t="n">
        <f aca="false">SUM('WH MO'!$B35:K35)</f>
        <v>72775</v>
      </c>
      <c r="L35" s="1" t="n">
        <f aca="false">SUM('WH MO'!$B35:L35)</f>
        <v>87330</v>
      </c>
      <c r="M35" s="1" t="n">
        <f aca="false">SUM('WH MO'!$B35:M35)</f>
        <v>101885</v>
      </c>
    </row>
    <row r="36" customFormat="false" ht="12.75" hidden="false" customHeight="false" outlineLevel="0" collapsed="false">
      <c r="A36" s="21" t="s">
        <v>49</v>
      </c>
      <c r="B36" s="1" t="n">
        <f aca="false">SUM('WH MO'!$B36:B36)</f>
        <v>0</v>
      </c>
      <c r="C36" s="1" t="n">
        <f aca="false">SUM('WH MO'!$B36:C36)</f>
        <v>0</v>
      </c>
      <c r="D36" s="1" t="n">
        <f aca="false">SUM('WH MO'!$B36:D36)</f>
        <v>0</v>
      </c>
      <c r="E36" s="1" t="n">
        <f aca="false">SUM('WH MO'!$B36:E36)</f>
        <v>0</v>
      </c>
      <c r="F36" s="1" t="n">
        <f aca="false">SUM('WH MO'!$B36:F36)</f>
        <v>0</v>
      </c>
      <c r="G36" s="1" t="n">
        <f aca="false">SUM('WH MO'!$B36:G36)</f>
        <v>0</v>
      </c>
      <c r="H36" s="1" t="n">
        <f aca="false">SUM('WH MO'!$B36:H36)</f>
        <v>0</v>
      </c>
      <c r="I36" s="1" t="n">
        <f aca="false">SUM('WH MO'!$B36:I36)</f>
        <v>0</v>
      </c>
      <c r="J36" s="1" t="n">
        <f aca="false">SUM('WH MO'!$B36:J36)</f>
        <v>0</v>
      </c>
      <c r="K36" s="1" t="n">
        <f aca="false">SUM('WH MO'!$B36:K36)</f>
        <v>0</v>
      </c>
      <c r="L36" s="1" t="n">
        <f aca="false">SUM('WH MO'!$B36:L36)</f>
        <v>0</v>
      </c>
      <c r="M36" s="1" t="n">
        <f aca="false">SUM('WH MO'!$B36:M36)</f>
        <v>0</v>
      </c>
    </row>
    <row r="37" customFormat="false" ht="12.75" hidden="false" customHeight="false" outlineLevel="0" collapsed="false">
      <c r="A37" s="21" t="s">
        <v>50</v>
      </c>
      <c r="B37" s="1" t="n">
        <f aca="false">SUM('WH MO'!$B37:B37)</f>
        <v>0</v>
      </c>
      <c r="C37" s="1" t="n">
        <f aca="false">SUM('WH MO'!$B37:C37)</f>
        <v>0</v>
      </c>
      <c r="D37" s="1" t="n">
        <f aca="false">SUM('WH MO'!$B37:D37)</f>
        <v>0</v>
      </c>
      <c r="E37" s="1" t="n">
        <f aca="false">SUM('WH MO'!$B37:E37)</f>
        <v>0</v>
      </c>
      <c r="F37" s="1" t="n">
        <f aca="false">SUM('WH MO'!$B37:F37)</f>
        <v>0</v>
      </c>
      <c r="G37" s="1" t="n">
        <f aca="false">SUM('WH MO'!$B37:G37)</f>
        <v>43</v>
      </c>
      <c r="H37" s="1" t="n">
        <f aca="false">SUM('WH MO'!$B37:H37)</f>
        <v>87</v>
      </c>
      <c r="I37" s="1" t="n">
        <f aca="false">SUM('WH MO'!$B37:I37)</f>
        <v>131</v>
      </c>
      <c r="J37" s="1" t="n">
        <f aca="false">SUM('WH MO'!$B37:J37)</f>
        <v>175</v>
      </c>
      <c r="K37" s="1" t="n">
        <f aca="false">SUM('WH MO'!$B37:K37)</f>
        <v>350</v>
      </c>
      <c r="L37" s="1" t="n">
        <f aca="false">SUM('WH MO'!$B37:L37)</f>
        <v>394</v>
      </c>
      <c r="M37" s="1" t="n">
        <f aca="false">SUM('WH MO'!$B37:M37)</f>
        <v>438</v>
      </c>
    </row>
    <row r="38" customFormat="false" ht="12.75" hidden="false" customHeight="false" outlineLevel="0" collapsed="false">
      <c r="A38" s="21" t="s">
        <v>51</v>
      </c>
      <c r="B38" s="1" t="n">
        <f aca="false">SUM('WH MO'!$B38:B38)</f>
        <v>0</v>
      </c>
      <c r="C38" s="1" t="n">
        <f aca="false">SUM('WH MO'!$B38:C38)</f>
        <v>0</v>
      </c>
      <c r="D38" s="1" t="n">
        <f aca="false">SUM('WH MO'!$B38:D38)</f>
        <v>0</v>
      </c>
      <c r="E38" s="1" t="n">
        <f aca="false">SUM('WH MO'!$B38:E38)</f>
        <v>0</v>
      </c>
      <c r="F38" s="1" t="n">
        <f aca="false">SUM('WH MO'!$B38:F38)</f>
        <v>0</v>
      </c>
      <c r="G38" s="1" t="n">
        <f aca="false">SUM('WH MO'!$B38:G38)</f>
        <v>15400</v>
      </c>
      <c r="H38" s="1" t="n">
        <f aca="false">SUM('WH MO'!$B38:H38)</f>
        <v>30800</v>
      </c>
      <c r="I38" s="1" t="n">
        <f aca="false">SUM('WH MO'!$B38:I38)</f>
        <v>46200</v>
      </c>
      <c r="J38" s="1" t="n">
        <f aca="false">SUM('WH MO'!$B38:J38)</f>
        <v>61600</v>
      </c>
      <c r="K38" s="1" t="n">
        <f aca="false">SUM('WH MO'!$B38:K38)</f>
        <v>123200</v>
      </c>
      <c r="L38" s="1" t="n">
        <f aca="false">SUM('WH MO'!$B38:L38)</f>
        <v>138600</v>
      </c>
      <c r="M38" s="1" t="n">
        <f aca="false">SUM('WH MO'!$B38:M38)</f>
        <v>154000</v>
      </c>
    </row>
    <row r="39" customFormat="false" ht="12.75" hidden="false" customHeight="false" outlineLevel="0" collapsed="false">
      <c r="A39" s="21" t="s">
        <v>52</v>
      </c>
      <c r="B39" s="1" t="n">
        <f aca="false">SUM('WH MO'!$B39:B39)</f>
        <v>0</v>
      </c>
      <c r="C39" s="1" t="n">
        <f aca="false">SUM('WH MO'!$B39:C39)</f>
        <v>0</v>
      </c>
      <c r="D39" s="1" t="n">
        <f aca="false">SUM('WH MO'!$B39:D39)</f>
        <v>0</v>
      </c>
      <c r="E39" s="1" t="n">
        <f aca="false">SUM('WH MO'!$B39:E39)</f>
        <v>0</v>
      </c>
      <c r="F39" s="1" t="n">
        <f aca="false">SUM('WH MO'!$B39:F39)</f>
        <v>0</v>
      </c>
      <c r="G39" s="1" t="n">
        <f aca="false">SUM('WH MO'!$B39:G39)</f>
        <v>0</v>
      </c>
      <c r="H39" s="1" t="n">
        <f aca="false">SUM('WH MO'!$B39:H39)</f>
        <v>0</v>
      </c>
      <c r="I39" s="1" t="n">
        <f aca="false">SUM('WH MO'!$B39:I39)</f>
        <v>0</v>
      </c>
      <c r="J39" s="1" t="n">
        <f aca="false">SUM('WH MO'!$B39:J39)</f>
        <v>0</v>
      </c>
      <c r="K39" s="1" t="n">
        <f aca="false">SUM('WH MO'!$B39:K39)</f>
        <v>0</v>
      </c>
      <c r="L39" s="1" t="n">
        <f aca="false">SUM('WH MO'!$B39:L39)</f>
        <v>0</v>
      </c>
      <c r="M39" s="1" t="n">
        <f aca="false">SUM('WH MO'!$B39:M39)</f>
        <v>0</v>
      </c>
    </row>
    <row r="40" customFormat="false" ht="12.75" hidden="false" customHeight="false" outlineLevel="0" collapsed="false">
      <c r="A40" s="21" t="s">
        <v>53</v>
      </c>
      <c r="B40" s="1" t="n">
        <f aca="false">SUM('WH MO'!$B40:B40)</f>
        <v>0</v>
      </c>
      <c r="C40" s="1" t="n">
        <f aca="false">SUM('WH MO'!$B40:C40)</f>
        <v>0</v>
      </c>
      <c r="D40" s="1" t="n">
        <f aca="false">SUM('WH MO'!$B40:D40)</f>
        <v>0</v>
      </c>
      <c r="E40" s="1" t="n">
        <f aca="false">SUM('WH MO'!$B40:E40)</f>
        <v>0</v>
      </c>
      <c r="F40" s="1" t="n">
        <f aca="false">SUM('WH MO'!$B40:F40)</f>
        <v>0</v>
      </c>
      <c r="G40" s="1" t="n">
        <f aca="false">SUM('WH MO'!$B40:G40)</f>
        <v>1458</v>
      </c>
      <c r="H40" s="1" t="n">
        <f aca="false">SUM('WH MO'!$B40:H40)</f>
        <v>2916</v>
      </c>
      <c r="I40" s="1" t="n">
        <f aca="false">SUM('WH MO'!$B40:I40)</f>
        <v>4374</v>
      </c>
      <c r="J40" s="1" t="n">
        <f aca="false">SUM('WH MO'!$B40:J40)</f>
        <v>5832</v>
      </c>
      <c r="K40" s="1" t="n">
        <f aca="false">SUM('WH MO'!$B40:K40)</f>
        <v>7290</v>
      </c>
      <c r="L40" s="1" t="n">
        <f aca="false">SUM('WH MO'!$B40:L40)</f>
        <v>8748</v>
      </c>
      <c r="M40" s="1" t="n">
        <f aca="false">SUM('WH MO'!$B40:M40)</f>
        <v>10207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54</v>
      </c>
      <c r="B42" s="23" t="n">
        <f aca="false">SUM('WH MO'!$B42:B42)</f>
        <v>0</v>
      </c>
      <c r="C42" s="23" t="n">
        <f aca="false">SUM('WH MO'!$B42:C42)</f>
        <v>0</v>
      </c>
      <c r="D42" s="23" t="n">
        <f aca="false">SUM('WH MO'!$B42:D42)</f>
        <v>0</v>
      </c>
      <c r="E42" s="23" t="n">
        <f aca="false">SUM('WH MO'!$B42:E42)</f>
        <v>0</v>
      </c>
      <c r="F42" s="23" t="n">
        <f aca="false">SUM('WH MO'!$B42:F42)</f>
        <v>0</v>
      </c>
      <c r="G42" s="23" t="n">
        <f aca="false">SUM('WH MO'!$B42:G42)</f>
        <v>150669.142857143</v>
      </c>
      <c r="H42" s="23" t="n">
        <f aca="false">SUM('WH MO'!$B42:H42)</f>
        <v>301338.285714286</v>
      </c>
      <c r="I42" s="23" t="n">
        <f aca="false">SUM('WH MO'!$B42:I42)</f>
        <v>452007.428571429</v>
      </c>
      <c r="J42" s="23" t="n">
        <f aca="false">SUM('WH MO'!$B42:J42)</f>
        <v>602676.571428572</v>
      </c>
      <c r="K42" s="23" t="n">
        <f aca="false">SUM('WH MO'!$B42:K42)</f>
        <v>843131.714285714</v>
      </c>
      <c r="L42" s="23" t="n">
        <f aca="false">SUM('WH MO'!$B42:L42)</f>
        <v>993800.857142857</v>
      </c>
      <c r="M42" s="23" t="n">
        <f aca="false">SUM('WH MO'!$B42:M42)</f>
        <v>1144471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55</v>
      </c>
      <c r="B44" s="24" t="n">
        <f aca="false">SUM('WH MO'!$B44:B44)</f>
        <v>0</v>
      </c>
      <c r="C44" s="24" t="n">
        <f aca="false">SUM('WH MO'!$B44:C44)</f>
        <v>0</v>
      </c>
      <c r="D44" s="24" t="n">
        <f aca="false">SUM('WH MO'!$B44:D44)</f>
        <v>0</v>
      </c>
      <c r="E44" s="24" t="n">
        <f aca="false">SUM('WH MO'!$B44:E44)</f>
        <v>0</v>
      </c>
      <c r="F44" s="24" t="n">
        <f aca="false">SUM('WH MO'!$B44:F44)</f>
        <v>0</v>
      </c>
      <c r="G44" s="24" t="n">
        <f aca="false">SUM('WH MO'!$B44:G44)</f>
        <v>28571.4285714286</v>
      </c>
      <c r="H44" s="24" t="n">
        <f aca="false">SUM('WH MO'!$B44:H44)</f>
        <v>57142.8571428571</v>
      </c>
      <c r="I44" s="24" t="n">
        <f aca="false">SUM('WH MO'!$B44:I44)</f>
        <v>85714.2857142857</v>
      </c>
      <c r="J44" s="24" t="n">
        <f aca="false">SUM('WH MO'!$B44:J44)</f>
        <v>114285.714285714</v>
      </c>
      <c r="K44" s="24" t="n">
        <f aca="false">SUM('WH MO'!$B44:K44)</f>
        <v>142857.142857143</v>
      </c>
      <c r="L44" s="24" t="n">
        <f aca="false">SUM('WH MO'!$B44:L44)</f>
        <v>171428.571428571</v>
      </c>
      <c r="M44" s="24" t="n">
        <f aca="false">SUM('WH MO'!$B44:M44)</f>
        <v>200000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57</v>
      </c>
      <c r="B46" s="24" t="n">
        <f aca="false">SUM('WH MO'!$B46:B46)</f>
        <v>0</v>
      </c>
      <c r="C46" s="24" t="n">
        <f aca="false">SUM('WH MO'!$B46:C46)</f>
        <v>0</v>
      </c>
      <c r="D46" s="24" t="n">
        <f aca="false">SUM('WH MO'!$B46:D46)</f>
        <v>0</v>
      </c>
      <c r="E46" s="24" t="n">
        <f aca="false">SUM('WH MO'!$B46:E46)</f>
        <v>0</v>
      </c>
      <c r="F46" s="24" t="n">
        <f aca="false">SUM('WH MO'!$B46:F46)</f>
        <v>0</v>
      </c>
      <c r="G46" s="24" t="n">
        <f aca="false">SUM('WH MO'!$B46:G46)</f>
        <v>85715</v>
      </c>
      <c r="H46" s="24" t="n">
        <f aca="false">SUM('WH MO'!$B46:H46)</f>
        <v>171429</v>
      </c>
      <c r="I46" s="24" t="n">
        <f aca="false">SUM('WH MO'!$B46:I46)</f>
        <v>257143</v>
      </c>
      <c r="J46" s="24" t="n">
        <f aca="false">SUM('WH MO'!$B46:J46)</f>
        <v>342858</v>
      </c>
      <c r="K46" s="24" t="n">
        <f aca="false">SUM('WH MO'!$B46:K46)</f>
        <v>428572</v>
      </c>
      <c r="L46" s="24" t="n">
        <f aca="false">SUM('WH MO'!$B46:L46)</f>
        <v>514286</v>
      </c>
      <c r="M46" s="24" t="n">
        <f aca="false">SUM('WH MO'!$B46:M46)</f>
        <v>600000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58</v>
      </c>
      <c r="B48" s="19" t="n">
        <f aca="false">SUM('WH MO'!$B48:B48)</f>
        <v>0</v>
      </c>
      <c r="C48" s="19" t="n">
        <f aca="false">SUM('WH MO'!$B48:C48)</f>
        <v>0</v>
      </c>
      <c r="D48" s="19" t="n">
        <f aca="false">SUM('WH MO'!$B48:D48)</f>
        <v>0</v>
      </c>
      <c r="E48" s="19" t="n">
        <f aca="false">SUM('WH MO'!$B48:E48)</f>
        <v>0</v>
      </c>
      <c r="F48" s="19" t="n">
        <f aca="false">SUM('WH MO'!$B48:F48)</f>
        <v>0</v>
      </c>
      <c r="G48" s="19" t="n">
        <f aca="false">SUM('WH MO'!$B48:G48)</f>
        <v>264955.571428572</v>
      </c>
      <c r="H48" s="19" t="n">
        <f aca="false">SUM('WH MO'!$B48:H48)</f>
        <v>529910.142857143</v>
      </c>
      <c r="I48" s="19" t="n">
        <f aca="false">SUM('WH MO'!$B48:I48)</f>
        <v>794864.714285714</v>
      </c>
      <c r="J48" s="19" t="n">
        <f aca="false">SUM('WH MO'!$B48:J48)</f>
        <v>1059820.28571429</v>
      </c>
      <c r="K48" s="19" t="n">
        <f aca="false">SUM('WH MO'!$B48:K48)</f>
        <v>1414560.85714286</v>
      </c>
      <c r="L48" s="19" t="n">
        <f aca="false">SUM('WH MO'!$B48:L48)</f>
        <v>1679515.42857143</v>
      </c>
      <c r="M48" s="19" t="n">
        <f aca="false">SUM('WH MO'!$B48:M48)</f>
        <v>1944471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59</v>
      </c>
    </row>
    <row r="51" customFormat="false" ht="12.75" hidden="false" customHeight="false" outlineLevel="0" collapsed="false">
      <c r="A51" s="26" t="s">
        <v>60</v>
      </c>
      <c r="B51" s="1" t="n">
        <f aca="false">SUM('WH MO'!$B51:B51)</f>
        <v>0</v>
      </c>
      <c r="C51" s="1" t="n">
        <f aca="false">SUM('WH MO'!$B51:C51)</f>
        <v>0</v>
      </c>
      <c r="D51" s="1" t="n">
        <f aca="false">SUM('WH MO'!$B51:D51)</f>
        <v>0</v>
      </c>
      <c r="E51" s="1" t="n">
        <f aca="false">SUM('WH MO'!$B51:E51)</f>
        <v>0</v>
      </c>
      <c r="F51" s="1" t="n">
        <f aca="false">SUM('WH MO'!$B51:F51)</f>
        <v>0</v>
      </c>
      <c r="G51" s="1" t="n">
        <f aca="false">SUM('WH MO'!$B51:G51)</f>
        <v>15908.8333333333</v>
      </c>
      <c r="H51" s="1" t="n">
        <f aca="false">SUM('WH MO'!$B51:H51)</f>
        <v>31817.6666666667</v>
      </c>
      <c r="I51" s="1" t="n">
        <f aca="false">SUM('WH MO'!$B51:I51)</f>
        <v>47726.5</v>
      </c>
      <c r="J51" s="1" t="n">
        <f aca="false">SUM('WH MO'!$B51:J51)</f>
        <v>63635.3333333333</v>
      </c>
      <c r="K51" s="1" t="n">
        <f aca="false">SUM('WH MO'!$B51:K51)</f>
        <v>79544.1666666667</v>
      </c>
      <c r="L51" s="1" t="n">
        <f aca="false">SUM('WH MO'!$B51:L51)</f>
        <v>95454</v>
      </c>
      <c r="M51" s="1" t="n">
        <f aca="false">SUM('WH MO'!$B51:M51)</f>
        <v>111362.833333333</v>
      </c>
    </row>
    <row r="52" customFormat="false" ht="12.75" hidden="false" customHeight="false" outlineLevel="0" collapsed="false">
      <c r="A52" s="26" t="s">
        <v>61</v>
      </c>
      <c r="B52" s="1" t="n">
        <f aca="false">SUM('WH MO'!$B52:B52)</f>
        <v>0</v>
      </c>
      <c r="C52" s="1" t="n">
        <f aca="false">SUM('WH MO'!$B52:C52)</f>
        <v>0</v>
      </c>
      <c r="D52" s="1" t="n">
        <f aca="false">SUM('WH MO'!$B52:D52)</f>
        <v>0</v>
      </c>
      <c r="E52" s="1" t="n">
        <f aca="false">SUM('WH MO'!$B52:E52)</f>
        <v>0</v>
      </c>
      <c r="F52" s="1" t="n">
        <f aca="false">SUM('WH MO'!$B52:F52)</f>
        <v>0</v>
      </c>
      <c r="G52" s="1" t="n">
        <f aca="false">SUM('WH MO'!$B52:G52)</f>
        <v>14520</v>
      </c>
      <c r="H52" s="1" t="n">
        <f aca="false">SUM('WH MO'!$B52:H52)</f>
        <v>29040</v>
      </c>
      <c r="I52" s="1" t="n">
        <f aca="false">SUM('WH MO'!$B52:I52)</f>
        <v>43560</v>
      </c>
      <c r="J52" s="1" t="n">
        <f aca="false">SUM('WH MO'!$B52:J52)</f>
        <v>58080</v>
      </c>
      <c r="K52" s="1" t="n">
        <f aca="false">SUM('WH MO'!$B52:K52)</f>
        <v>72600</v>
      </c>
      <c r="L52" s="1" t="n">
        <f aca="false">SUM('WH MO'!$B52:L52)</f>
        <v>87120</v>
      </c>
      <c r="M52" s="1" t="n">
        <f aca="false">SUM('WH MO'!$B52:M52)</f>
        <v>101637</v>
      </c>
    </row>
    <row r="53" customFormat="false" ht="12.75" hidden="false" customHeight="false" outlineLevel="0" collapsed="false">
      <c r="A53" s="26" t="s">
        <v>63</v>
      </c>
      <c r="B53" s="1" t="n">
        <f aca="false">SUM('WH MO'!$B53:B53)</f>
        <v>0</v>
      </c>
      <c r="C53" s="1" t="n">
        <f aca="false">SUM('WH MO'!$B53:C53)</f>
        <v>0</v>
      </c>
      <c r="D53" s="1" t="n">
        <f aca="false">SUM('WH MO'!$B53:D53)</f>
        <v>0</v>
      </c>
      <c r="E53" s="1" t="n">
        <f aca="false">SUM('WH MO'!$B53:E53)</f>
        <v>0</v>
      </c>
      <c r="F53" s="1" t="n">
        <f aca="false">SUM('WH MO'!$B53:F53)</f>
        <v>0</v>
      </c>
      <c r="G53" s="1" t="n">
        <f aca="false">SUM('WH MO'!$B53:G53)</f>
        <v>7038.33333333333</v>
      </c>
      <c r="H53" s="1" t="n">
        <f aca="false">SUM('WH MO'!$B53:H53)</f>
        <v>14076.6666666667</v>
      </c>
      <c r="I53" s="1" t="n">
        <f aca="false">SUM('WH MO'!$B53:I53)</f>
        <v>21115</v>
      </c>
      <c r="J53" s="1" t="n">
        <f aca="false">SUM('WH MO'!$B53:J53)</f>
        <v>28153.3333333333</v>
      </c>
      <c r="K53" s="1" t="n">
        <f aca="false">SUM('WH MO'!$B53:K53)</f>
        <v>35191.6666666667</v>
      </c>
      <c r="L53" s="1" t="n">
        <f aca="false">SUM('WH MO'!$B53:L53)</f>
        <v>42230</v>
      </c>
      <c r="M53" s="1" t="n">
        <f aca="false">SUM('WH MO'!$B53:M53)</f>
        <v>49268.3333333333</v>
      </c>
    </row>
    <row r="54" customFormat="false" ht="12.75" hidden="false" customHeight="false" outlineLevel="0" collapsed="false">
      <c r="A54" s="26" t="s">
        <v>64</v>
      </c>
      <c r="B54" s="1" t="n">
        <f aca="false">SUM('WH MO'!$B54:B54)</f>
        <v>0</v>
      </c>
      <c r="C54" s="1" t="n">
        <f aca="false">SUM('WH MO'!$B54:C54)</f>
        <v>0</v>
      </c>
      <c r="D54" s="1" t="n">
        <f aca="false">SUM('WH MO'!$B54:D54)</f>
        <v>0</v>
      </c>
      <c r="E54" s="1" t="n">
        <f aca="false">SUM('WH MO'!$B54:E54)</f>
        <v>0</v>
      </c>
      <c r="F54" s="1" t="n">
        <f aca="false">SUM('WH MO'!$B54:F54)</f>
        <v>0</v>
      </c>
      <c r="G54" s="1" t="n">
        <f aca="false">SUM('WH MO'!$B54:G54)</f>
        <v>2575</v>
      </c>
      <c r="H54" s="1" t="n">
        <f aca="false">SUM('WH MO'!$B54:H54)</f>
        <v>5150</v>
      </c>
      <c r="I54" s="1" t="n">
        <f aca="false">SUM('WH MO'!$B54:I54)</f>
        <v>7725</v>
      </c>
      <c r="J54" s="1" t="n">
        <f aca="false">SUM('WH MO'!$B54:J54)</f>
        <v>10300</v>
      </c>
      <c r="K54" s="1" t="n">
        <f aca="false">SUM('WH MO'!$B54:K54)</f>
        <v>12875</v>
      </c>
      <c r="L54" s="1" t="n">
        <f aca="false">SUM('WH MO'!$B54:L54)</f>
        <v>15450</v>
      </c>
      <c r="M54" s="1" t="n">
        <f aca="false">SUM('WH MO'!$B54:M54)</f>
        <v>18025</v>
      </c>
    </row>
    <row r="55" customFormat="false" ht="12.75" hidden="false" customHeight="false" outlineLevel="0" collapsed="false">
      <c r="A55" s="26" t="s">
        <v>65</v>
      </c>
      <c r="B55" s="1" t="n">
        <f aca="false">SUM('WH MO'!$B55:B55)</f>
        <v>0</v>
      </c>
      <c r="C55" s="1" t="n">
        <f aca="false">SUM('WH MO'!$B55:C55)</f>
        <v>0</v>
      </c>
      <c r="D55" s="1" t="n">
        <f aca="false">SUM('WH MO'!$B55:D55)</f>
        <v>0</v>
      </c>
      <c r="E55" s="1" t="n">
        <f aca="false">SUM('WH MO'!$B55:E55)</f>
        <v>0</v>
      </c>
      <c r="F55" s="1" t="n">
        <f aca="false">SUM('WH MO'!$B55:F55)</f>
        <v>0</v>
      </c>
      <c r="G55" s="1" t="n">
        <f aca="false">SUM('WH MO'!$B55:G55)</f>
        <v>0</v>
      </c>
      <c r="H55" s="1" t="n">
        <f aca="false">SUM('WH MO'!$B55:H55)</f>
        <v>0</v>
      </c>
      <c r="I55" s="1" t="n">
        <f aca="false">SUM('WH MO'!$B55:I55)</f>
        <v>0</v>
      </c>
      <c r="J55" s="1" t="n">
        <f aca="false">SUM('WH MO'!$B55:J55)</f>
        <v>0</v>
      </c>
      <c r="K55" s="1" t="n">
        <f aca="false">SUM('WH MO'!$B55:K55)</f>
        <v>0</v>
      </c>
      <c r="L55" s="1" t="n">
        <f aca="false">SUM('WH MO'!$B55:L55)</f>
        <v>0</v>
      </c>
      <c r="M55" s="1" t="n">
        <f aca="false">SUM('WH MO'!$B55:M55)</f>
        <v>0</v>
      </c>
    </row>
    <row r="56" customFormat="false" ht="12.75" hidden="false" customHeight="false" outlineLevel="0" collapsed="false">
      <c r="A56" s="26" t="s">
        <v>66</v>
      </c>
      <c r="B56" s="1" t="n">
        <f aca="false">SUM('WH MO'!$B56:B56)</f>
        <v>0</v>
      </c>
      <c r="C56" s="1" t="n">
        <f aca="false">SUM('WH MO'!$B56:C56)</f>
        <v>0</v>
      </c>
      <c r="D56" s="1" t="n">
        <f aca="false">SUM('WH MO'!$B56:D56)</f>
        <v>0</v>
      </c>
      <c r="E56" s="1" t="n">
        <f aca="false">SUM('WH MO'!$B56:E56)</f>
        <v>0</v>
      </c>
      <c r="F56" s="1" t="n">
        <f aca="false">SUM('WH MO'!$B56:F56)</f>
        <v>0</v>
      </c>
      <c r="G56" s="1" t="n">
        <f aca="false">SUM('WH MO'!$B56:G56)</f>
        <v>0</v>
      </c>
      <c r="H56" s="1" t="n">
        <f aca="false">SUM('WH MO'!$B56:H56)</f>
        <v>0</v>
      </c>
      <c r="I56" s="1" t="n">
        <f aca="false">SUM('WH MO'!$B56:I56)</f>
        <v>0</v>
      </c>
      <c r="J56" s="1" t="n">
        <f aca="false">SUM('WH MO'!$B56:J56)</f>
        <v>0</v>
      </c>
      <c r="K56" s="1" t="n">
        <f aca="false">SUM('WH MO'!$B56:K56)</f>
        <v>0</v>
      </c>
      <c r="L56" s="1" t="n">
        <f aca="false">SUM('WH MO'!$B56:L56)</f>
        <v>0</v>
      </c>
      <c r="M56" s="1" t="n">
        <f aca="false">SUM('WH MO'!$B56:M56)</f>
        <v>0</v>
      </c>
    </row>
    <row r="57" customFormat="false" ht="12.75" hidden="false" customHeight="false" outlineLevel="0" collapsed="false">
      <c r="A57" s="26"/>
      <c r="B57" s="1" t="n">
        <f aca="false">SUM('WH MO'!$B57:B57)</f>
        <v>0</v>
      </c>
      <c r="C57" s="1" t="n">
        <f aca="false">SUM('WH MO'!$B57:C57)</f>
        <v>0</v>
      </c>
      <c r="D57" s="1" t="n">
        <f aca="false">SUM('WH MO'!$B57:D57)</f>
        <v>0</v>
      </c>
      <c r="E57" s="1" t="n">
        <f aca="false">SUM('WH MO'!$B57:E57)</f>
        <v>0</v>
      </c>
      <c r="F57" s="1" t="n">
        <f aca="false">SUM('WH MO'!$B57:F57)</f>
        <v>0</v>
      </c>
      <c r="G57" s="1" t="n">
        <f aca="false">SUM('WH MO'!$B57:G57)</f>
        <v>0</v>
      </c>
      <c r="H57" s="1" t="n">
        <f aca="false">SUM('WH MO'!$B57:H57)</f>
        <v>0</v>
      </c>
      <c r="I57" s="1" t="n">
        <f aca="false">SUM('WH MO'!$B57:I57)</f>
        <v>0</v>
      </c>
      <c r="J57" s="1" t="n">
        <f aca="false">SUM('WH MO'!$B57:J57)</f>
        <v>0</v>
      </c>
      <c r="K57" s="1" t="n">
        <f aca="false">SUM('WH MO'!$B57:K57)</f>
        <v>0</v>
      </c>
      <c r="L57" s="1" t="n">
        <f aca="false">SUM('WH MO'!$B57:L57)</f>
        <v>0</v>
      </c>
      <c r="M57" s="1" t="n">
        <f aca="false">SUM('WH MO'!$B57:M57)</f>
        <v>0</v>
      </c>
    </row>
    <row r="58" customFormat="false" ht="13.5" hidden="false" customHeight="false" outlineLevel="0" collapsed="false">
      <c r="A58" s="25" t="s">
        <v>67</v>
      </c>
      <c r="B58" s="27" t="n">
        <f aca="false">SUM('WH MO'!$B58:B58)</f>
        <v>0</v>
      </c>
      <c r="C58" s="27" t="n">
        <f aca="false">SUM('WH MO'!$B58:C58)</f>
        <v>0</v>
      </c>
      <c r="D58" s="27" t="n">
        <f aca="false">SUM('WH MO'!$B58:D58)</f>
        <v>0</v>
      </c>
      <c r="E58" s="27" t="n">
        <f aca="false">SUM('WH MO'!$B58:E58)</f>
        <v>0</v>
      </c>
      <c r="F58" s="27" t="n">
        <f aca="false">SUM('WH MO'!$B58:F58)</f>
        <v>0</v>
      </c>
      <c r="G58" s="27" t="n">
        <f aca="false">SUM('WH MO'!$B58:G58)</f>
        <v>40042.1666666667</v>
      </c>
      <c r="H58" s="27" t="n">
        <f aca="false">SUM('WH MO'!$B58:H58)</f>
        <v>80084.3333333333</v>
      </c>
      <c r="I58" s="27" t="n">
        <f aca="false">SUM('WH MO'!$B58:I58)</f>
        <v>120126.5</v>
      </c>
      <c r="J58" s="27" t="n">
        <f aca="false">SUM('WH MO'!$B58:J58)</f>
        <v>160168.666666667</v>
      </c>
      <c r="K58" s="27" t="n">
        <f aca="false">SUM('WH MO'!$B58:K58)</f>
        <v>200210.833333333</v>
      </c>
      <c r="L58" s="27" t="n">
        <f aca="false">SUM('WH MO'!$B58:L58)</f>
        <v>240254</v>
      </c>
      <c r="M58" s="27" t="n">
        <f aca="false">SUM('WH MO'!$B58:M58)</f>
        <v>280293.166666667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68</v>
      </c>
    </row>
    <row r="61" customFormat="false" ht="12.75" hidden="false" customHeight="false" outlineLevel="0" collapsed="false">
      <c r="A61" s="26" t="s">
        <v>69</v>
      </c>
      <c r="B61" s="1" t="n">
        <f aca="false">SUM('WH MO'!$B61:B61)</f>
        <v>0</v>
      </c>
      <c r="C61" s="1" t="n">
        <f aca="false">SUM('WH MO'!$B61:C61)</f>
        <v>0</v>
      </c>
      <c r="D61" s="1" t="n">
        <f aca="false">SUM('WH MO'!$B61:D61)</f>
        <v>0</v>
      </c>
      <c r="E61" s="1" t="n">
        <f aca="false">SUM('WH MO'!$B61:E61)</f>
        <v>0</v>
      </c>
      <c r="F61" s="1" t="n">
        <f aca="false">SUM('WH MO'!$B61:F61)</f>
        <v>0</v>
      </c>
      <c r="G61" s="1" t="n">
        <f aca="false">SUM('WH MO'!$B61:G61)</f>
        <v>0</v>
      </c>
      <c r="H61" s="1" t="n">
        <f aca="false">SUM('WH MO'!$B61:H61)</f>
        <v>0</v>
      </c>
      <c r="I61" s="1" t="n">
        <f aca="false">SUM('WH MO'!$B61:I61)</f>
        <v>0</v>
      </c>
      <c r="J61" s="1" t="n">
        <f aca="false">SUM('WH MO'!$B61:J61)</f>
        <v>0</v>
      </c>
      <c r="K61" s="1" t="n">
        <f aca="false">SUM('WH MO'!$B61:K61)</f>
        <v>0</v>
      </c>
      <c r="L61" s="1" t="n">
        <f aca="false">SUM('WH MO'!$B61:L61)</f>
        <v>0</v>
      </c>
      <c r="M61" s="1" t="n">
        <f aca="false">SUM('WH MO'!$B61:M61)</f>
        <v>0</v>
      </c>
    </row>
    <row r="62" customFormat="false" ht="12.75" hidden="false" customHeight="false" outlineLevel="0" collapsed="false">
      <c r="A62" s="26" t="s">
        <v>70</v>
      </c>
      <c r="B62" s="1" t="n">
        <f aca="false">SUM('WH MO'!$B62:B62)</f>
        <v>0</v>
      </c>
      <c r="C62" s="1" t="n">
        <f aca="false">SUM('WH MO'!$B62:C62)</f>
        <v>0</v>
      </c>
      <c r="D62" s="1" t="n">
        <f aca="false">SUM('WH MO'!$B62:D62)</f>
        <v>0</v>
      </c>
      <c r="E62" s="1" t="n">
        <f aca="false">SUM('WH MO'!$B62:E62)</f>
        <v>0</v>
      </c>
      <c r="F62" s="1" t="n">
        <f aca="false">SUM('WH MO'!$B62:F62)</f>
        <v>0</v>
      </c>
      <c r="G62" s="1" t="n">
        <f aca="false">SUM('WH MO'!$B62:G62)</f>
        <v>981091</v>
      </c>
      <c r="H62" s="1" t="n">
        <f aca="false">SUM('WH MO'!$B62:H62)</f>
        <v>1944994</v>
      </c>
      <c r="I62" s="1" t="n">
        <f aca="false">SUM('WH MO'!$B62:I62)</f>
        <v>2813263</v>
      </c>
      <c r="J62" s="1" t="n">
        <f aca="false">SUM('WH MO'!$B62:J62)</f>
        <v>3574332</v>
      </c>
      <c r="K62" s="1" t="n">
        <f aca="false">SUM('WH MO'!$B62:K62)</f>
        <v>4409054</v>
      </c>
      <c r="L62" s="1" t="n">
        <f aca="false">SUM('WH MO'!$B62:L62)</f>
        <v>5249590</v>
      </c>
      <c r="M62" s="1" t="n">
        <f aca="false">SUM('WH MO'!$B62:M62)</f>
        <v>6096180</v>
      </c>
    </row>
    <row r="63" customFormat="false" ht="12.75" hidden="false" customHeight="false" outlineLevel="0" collapsed="false">
      <c r="A63" s="26" t="s">
        <v>72</v>
      </c>
      <c r="B63" s="1" t="n">
        <f aca="false">SUM('WH MO'!$B63:B63)</f>
        <v>0</v>
      </c>
      <c r="C63" s="1" t="n">
        <f aca="false">SUM('WH MO'!$B63:C63)</f>
        <v>0</v>
      </c>
      <c r="D63" s="1" t="n">
        <f aca="false">SUM('WH MO'!$B63:D63)</f>
        <v>0</v>
      </c>
      <c r="E63" s="1" t="n">
        <f aca="false">SUM('WH MO'!$B63:E63)</f>
        <v>0</v>
      </c>
      <c r="F63" s="1" t="n">
        <f aca="false">SUM('WH MO'!$B63:F63)</f>
        <v>0</v>
      </c>
      <c r="G63" s="1" t="n">
        <f aca="false">SUM('WH MO'!$B63:G63)</f>
        <v>0</v>
      </c>
      <c r="H63" s="1" t="n">
        <f aca="false">SUM('WH MO'!$B63:H63)</f>
        <v>446099</v>
      </c>
      <c r="I63" s="1" t="n">
        <f aca="false">SUM('WH MO'!$B63:I63)</f>
        <v>892198</v>
      </c>
      <c r="J63" s="1" t="n">
        <f aca="false">SUM('WH MO'!$B63:J63)</f>
        <v>1338297</v>
      </c>
      <c r="K63" s="1" t="n">
        <f aca="false">SUM('WH MO'!$B63:K63)</f>
        <v>1784396</v>
      </c>
      <c r="L63" s="1" t="n">
        <f aca="false">SUM('WH MO'!$B63:L63)</f>
        <v>2230495</v>
      </c>
      <c r="M63" s="1" t="n">
        <f aca="false">SUM('WH MO'!$B63:M63)</f>
        <v>2676594</v>
      </c>
    </row>
    <row r="64" customFormat="false" ht="12.75" hidden="false" customHeight="false" outlineLevel="0" collapsed="false">
      <c r="A64" s="26"/>
      <c r="B64" s="1" t="n">
        <f aca="false">SUM('WH MO'!$B64:B64)</f>
        <v>0</v>
      </c>
      <c r="C64" s="1" t="n">
        <f aca="false">SUM('WH MO'!$B64:C64)</f>
        <v>0</v>
      </c>
      <c r="D64" s="1" t="n">
        <f aca="false">SUM('WH MO'!$B64:D64)</f>
        <v>0</v>
      </c>
      <c r="E64" s="1" t="n">
        <f aca="false">SUM('WH MO'!$B64:E64)</f>
        <v>0</v>
      </c>
      <c r="F64" s="1" t="n">
        <f aca="false">SUM('WH MO'!$B64:F64)</f>
        <v>0</v>
      </c>
      <c r="G64" s="1" t="n">
        <f aca="false">SUM('WH MO'!$B64:G64)</f>
        <v>0</v>
      </c>
      <c r="H64" s="1" t="n">
        <f aca="false">SUM('WH MO'!$B64:H64)</f>
        <v>0</v>
      </c>
      <c r="I64" s="1" t="n">
        <f aca="false">SUM('WH MO'!$B64:I64)</f>
        <v>0</v>
      </c>
      <c r="J64" s="1" t="n">
        <f aca="false">SUM('WH MO'!$B64:J64)</f>
        <v>0</v>
      </c>
      <c r="K64" s="1" t="n">
        <f aca="false">SUM('WH MO'!$B64:K64)</f>
        <v>0</v>
      </c>
      <c r="L64" s="1" t="n">
        <f aca="false">SUM('WH MO'!$B64:L64)</f>
        <v>0</v>
      </c>
      <c r="M64" s="1" t="n">
        <f aca="false">SUM('WH MO'!$B64:M64)</f>
        <v>0</v>
      </c>
    </row>
    <row r="65" customFormat="false" ht="13.5" hidden="false" customHeight="false" outlineLevel="0" collapsed="false">
      <c r="A65" s="25" t="s">
        <v>73</v>
      </c>
      <c r="B65" s="27" t="n">
        <f aca="false">SUM('WH MO'!$B65:B65)</f>
        <v>0</v>
      </c>
      <c r="C65" s="27" t="n">
        <f aca="false">SUM('WH MO'!$B65:C65)</f>
        <v>0</v>
      </c>
      <c r="D65" s="27" t="n">
        <f aca="false">SUM('WH MO'!$B65:D65)</f>
        <v>0</v>
      </c>
      <c r="E65" s="27" t="n">
        <f aca="false">SUM('WH MO'!$B65:E65)</f>
        <v>0</v>
      </c>
      <c r="F65" s="27" t="n">
        <f aca="false">SUM('WH MO'!$B65:F65)</f>
        <v>0</v>
      </c>
      <c r="G65" s="27" t="n">
        <f aca="false">SUM('WH MO'!$B65:G65)</f>
        <v>981091</v>
      </c>
      <c r="H65" s="27" t="n">
        <f aca="false">SUM('WH MO'!$B65:H65)</f>
        <v>2391093</v>
      </c>
      <c r="I65" s="27" t="n">
        <f aca="false">SUM('WH MO'!$B65:I65)</f>
        <v>3705461</v>
      </c>
      <c r="J65" s="27" t="n">
        <f aca="false">SUM('WH MO'!$B65:J65)</f>
        <v>4912629</v>
      </c>
      <c r="K65" s="27" t="n">
        <f aca="false">SUM('WH MO'!$B65:K65)</f>
        <v>6193450</v>
      </c>
      <c r="L65" s="27" t="n">
        <f aca="false">SUM('WH MO'!$B65:L65)</f>
        <v>7480085</v>
      </c>
      <c r="M65" s="27" t="n">
        <f aca="false">SUM('WH MO'!$B65:M65)</f>
        <v>8772774</v>
      </c>
    </row>
    <row r="67" customFormat="false" ht="13.5" hidden="false" customHeight="false" outlineLevel="0" collapsed="false">
      <c r="A67" s="10" t="s">
        <v>74</v>
      </c>
      <c r="B67" s="28" t="n">
        <f aca="false">SUM('WH MO'!$B67:B67)</f>
        <v>0</v>
      </c>
      <c r="C67" s="28" t="n">
        <f aca="false">SUM('WH MO'!$B67:C67)</f>
        <v>99387.82</v>
      </c>
      <c r="D67" s="28" t="n">
        <f aca="false">SUM('WH MO'!$B67:D67)</f>
        <v>247319.82</v>
      </c>
      <c r="E67" s="28" t="n">
        <f aca="false">SUM('WH MO'!$B67:E67)</f>
        <v>409812.89</v>
      </c>
      <c r="F67" s="28" t="n">
        <f aca="false">SUM('WH MO'!$B67:F67)</f>
        <v>609812.89</v>
      </c>
      <c r="G67" s="28" t="n">
        <f aca="false">SUM('WH MO'!$B67:G67)</f>
        <v>2208002.73809524</v>
      </c>
      <c r="H67" s="28" t="n">
        <f aca="false">SUM('WH MO'!$B67:H67)</f>
        <v>3923001.47619048</v>
      </c>
      <c r="I67" s="28" t="n">
        <f aca="false">SUM('WH MO'!$B67:I67)</f>
        <v>5542366.21428572</v>
      </c>
      <c r="J67" s="28" t="n">
        <f aca="false">SUM('WH MO'!$B67:J67)</f>
        <v>7054531.95238095</v>
      </c>
      <c r="K67" s="28" t="n">
        <f aca="false">SUM('WH MO'!$B67:K67)</f>
        <v>8730135.69047619</v>
      </c>
      <c r="L67" s="28" t="n">
        <f aca="false">SUM('WH MO'!$B67:L67)</f>
        <v>10321768.4285714</v>
      </c>
      <c r="M67" s="28" t="n">
        <f aca="false">SUM('WH MO'!$B67:M67)</f>
        <v>11919452.1666667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Wheatland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91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XML/filtered-attachments/xls/00_O_M_analysis___0003.xls'#$WH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45926.9453078526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92</v>
      </c>
      <c r="C77" s="15" t="s">
        <v>92</v>
      </c>
      <c r="D77" s="15" t="s">
        <v>92</v>
      </c>
      <c r="E77" s="15" t="s">
        <v>92</v>
      </c>
      <c r="F77" s="15" t="s">
        <v>92</v>
      </c>
      <c r="G77" s="15" t="s">
        <v>92</v>
      </c>
      <c r="H77" s="15" t="s">
        <v>92</v>
      </c>
      <c r="I77" s="15" t="s">
        <v>92</v>
      </c>
      <c r="J77" s="15" t="s">
        <v>92</v>
      </c>
      <c r="K77" s="15" t="s">
        <v>92</v>
      </c>
      <c r="L77" s="15" t="s">
        <v>92</v>
      </c>
      <c r="M77" s="15" t="s">
        <v>92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23</v>
      </c>
      <c r="B80" s="19" t="n">
        <f aca="false">SUM('WH MO'!$B80:B80)</f>
        <v>170256</v>
      </c>
      <c r="C80" s="19" t="n">
        <f aca="false">SUM('WH MO'!$B80:C80)</f>
        <v>367529</v>
      </c>
      <c r="D80" s="19" t="n">
        <f aca="false">SUM('WH MO'!$B80:D80)</f>
        <v>587307</v>
      </c>
      <c r="E80" s="19" t="n">
        <f aca="false">SUM('WH MO'!$B80:E80)</f>
        <v>757585</v>
      </c>
      <c r="F80" s="19" t="n">
        <f aca="false">SUM('WH MO'!$B80:F80)</f>
        <v>891081</v>
      </c>
      <c r="G80" s="19" t="n">
        <f aca="false">SUM('WH MO'!$B80:G80)</f>
        <v>921914</v>
      </c>
      <c r="H80" s="19" t="n">
        <f aca="false">SUM('WH MO'!$B80:H80)</f>
        <v>921914</v>
      </c>
      <c r="I80" s="19" t="n">
        <f aca="false">SUM('WH MO'!$B80:I80)</f>
        <v>921914</v>
      </c>
      <c r="J80" s="19" t="n">
        <f aca="false">SUM('WH MO'!$B80:J80)</f>
        <v>921914</v>
      </c>
      <c r="K80" s="19" t="n">
        <f aca="false">SUM('WH MO'!$B80:K80)</f>
        <v>921914</v>
      </c>
      <c r="L80" s="19" t="n">
        <f aca="false">SUM('WH MO'!$B80:L80)</f>
        <v>921914</v>
      </c>
      <c r="M80" s="19" t="n">
        <f aca="false">SUM('WH MO'!$B80:M80)</f>
        <v>921914</v>
      </c>
    </row>
    <row r="82" customFormat="false" ht="12.75" hidden="false" customHeight="false" outlineLevel="0" collapsed="false">
      <c r="A82" s="10" t="s">
        <v>25</v>
      </c>
    </row>
    <row r="83" customFormat="false" ht="12.75" hidden="false" customHeight="false" outlineLevel="0" collapsed="false">
      <c r="A83" s="20" t="s">
        <v>26</v>
      </c>
    </row>
    <row r="84" customFormat="false" ht="12.75" hidden="false" customHeight="false" outlineLevel="0" collapsed="false">
      <c r="A84" s="21" t="s">
        <v>27</v>
      </c>
      <c r="B84" s="1" t="n">
        <f aca="false">SUM('WH MO'!$B84:B84)</f>
        <v>0</v>
      </c>
      <c r="C84" s="1" t="n">
        <f aca="false">SUM('WH MO'!$B84:C84)</f>
        <v>0</v>
      </c>
      <c r="D84" s="1" t="n">
        <f aca="false">SUM('WH MO'!$B84:D84)</f>
        <v>0</v>
      </c>
      <c r="E84" s="1" t="n">
        <f aca="false">SUM('WH MO'!$B84:E84)</f>
        <v>0</v>
      </c>
      <c r="F84" s="1" t="n">
        <f aca="false">SUM('WH MO'!$B84:F84)</f>
        <v>0</v>
      </c>
      <c r="G84" s="1" t="n">
        <f aca="false">SUM('WH MO'!$B84:G84)</f>
        <v>0</v>
      </c>
      <c r="H84" s="1" t="n">
        <f aca="false">SUM('WH MO'!$B84:H84)</f>
        <v>0</v>
      </c>
      <c r="I84" s="1" t="n">
        <f aca="false">SUM('WH MO'!$B84:I84)</f>
        <v>0</v>
      </c>
      <c r="J84" s="1" t="n">
        <f aca="false">SUM('WH MO'!$B84:J84)</f>
        <v>0</v>
      </c>
      <c r="K84" s="1" t="n">
        <f aca="false">SUM('WH MO'!$B84:K84)</f>
        <v>0</v>
      </c>
      <c r="L84" s="1" t="n">
        <f aca="false">SUM('WH MO'!$B84:L84)</f>
        <v>0</v>
      </c>
      <c r="M84" s="1" t="n">
        <f aca="false">SUM('WH MO'!$B84:M84)</f>
        <v>0</v>
      </c>
    </row>
    <row r="85" customFormat="false" ht="12.75" hidden="false" customHeight="false" outlineLevel="0" collapsed="false">
      <c r="A85" s="21" t="s">
        <v>28</v>
      </c>
      <c r="B85" s="1" t="n">
        <f aca="false">SUM('WH MO'!$B85:B85)</f>
        <v>0</v>
      </c>
      <c r="C85" s="1" t="n">
        <f aca="false">SUM('WH MO'!$B85:C85)</f>
        <v>0</v>
      </c>
      <c r="D85" s="1" t="n">
        <f aca="false">SUM('WH MO'!$B85:D85)</f>
        <v>0</v>
      </c>
      <c r="E85" s="1" t="n">
        <f aca="false">SUM('WH MO'!$B85:E85)</f>
        <v>0</v>
      </c>
      <c r="F85" s="1" t="n">
        <f aca="false">SUM('WH MO'!$B85:F85)</f>
        <v>0</v>
      </c>
      <c r="G85" s="1" t="n">
        <f aca="false">SUM('WH MO'!$B85:G85)</f>
        <v>0</v>
      </c>
      <c r="H85" s="1" t="n">
        <f aca="false">SUM('WH MO'!$B85:H85)</f>
        <v>0</v>
      </c>
      <c r="I85" s="1" t="n">
        <f aca="false">SUM('WH MO'!$B85:I85)</f>
        <v>0</v>
      </c>
      <c r="J85" s="1" t="n">
        <f aca="false">SUM('WH MO'!$B85:J85)</f>
        <v>0</v>
      </c>
      <c r="K85" s="1" t="n">
        <f aca="false">SUM('WH MO'!$B85:K85)</f>
        <v>0</v>
      </c>
      <c r="L85" s="1" t="n">
        <f aca="false">SUM('WH MO'!$B85:L85)</f>
        <v>0</v>
      </c>
      <c r="M85" s="1" t="n">
        <f aca="false">SUM('WH MO'!$B85:M85)</f>
        <v>0</v>
      </c>
    </row>
    <row r="86" customFormat="false" ht="12.75" hidden="false" customHeight="false" outlineLevel="0" collapsed="false">
      <c r="A86" s="21" t="s">
        <v>29</v>
      </c>
      <c r="B86" s="1" t="n">
        <f aca="false">SUM('WH MO'!$B86:B86)</f>
        <v>0</v>
      </c>
      <c r="C86" s="1" t="n">
        <f aca="false">SUM('WH MO'!$B86:C86)</f>
        <v>0</v>
      </c>
      <c r="D86" s="1" t="n">
        <f aca="false">SUM('WH MO'!$B86:D86)</f>
        <v>0</v>
      </c>
      <c r="E86" s="1" t="n">
        <f aca="false">SUM('WH MO'!$B86:E86)</f>
        <v>0</v>
      </c>
      <c r="F86" s="1" t="n">
        <f aca="false">SUM('WH MO'!$B86:F86)</f>
        <v>0</v>
      </c>
      <c r="G86" s="1" t="n">
        <f aca="false">SUM('WH MO'!$B86:G86)</f>
        <v>0</v>
      </c>
      <c r="H86" s="1" t="n">
        <f aca="false">SUM('WH MO'!$B86:H86)</f>
        <v>0</v>
      </c>
      <c r="I86" s="1" t="n">
        <f aca="false">SUM('WH MO'!$B86:I86)</f>
        <v>0</v>
      </c>
      <c r="J86" s="1" t="n">
        <f aca="false">SUM('WH MO'!$B86:J86)</f>
        <v>0</v>
      </c>
      <c r="K86" s="1" t="n">
        <f aca="false">SUM('WH MO'!$B86:K86)</f>
        <v>0</v>
      </c>
      <c r="L86" s="1" t="n">
        <f aca="false">SUM('WH MO'!$B86:L86)</f>
        <v>0</v>
      </c>
      <c r="M86" s="1" t="n">
        <f aca="false">SUM('WH MO'!$B86:M86)</f>
        <v>0</v>
      </c>
    </row>
    <row r="87" customFormat="false" ht="12.75" hidden="false" customHeight="false" outlineLevel="0" collapsed="false">
      <c r="A87" s="21" t="s">
        <v>30</v>
      </c>
      <c r="B87" s="1" t="n">
        <f aca="false">SUM('WH MO'!$B87:B87)</f>
        <v>0</v>
      </c>
      <c r="C87" s="1" t="n">
        <f aca="false">SUM('WH MO'!$B87:C87)</f>
        <v>0</v>
      </c>
      <c r="D87" s="1" t="n">
        <f aca="false">SUM('WH MO'!$B87:D87)</f>
        <v>0</v>
      </c>
      <c r="E87" s="1" t="n">
        <f aca="false">SUM('WH MO'!$B87:E87)</f>
        <v>0</v>
      </c>
      <c r="F87" s="1" t="n">
        <f aca="false">SUM('WH MO'!$B87:F87)</f>
        <v>0</v>
      </c>
      <c r="G87" s="1" t="n">
        <f aca="false">SUM('WH MO'!$B87:G87)</f>
        <v>0</v>
      </c>
      <c r="H87" s="1" t="n">
        <f aca="false">SUM('WH MO'!$B87:H87)</f>
        <v>0</v>
      </c>
      <c r="I87" s="1" t="n">
        <f aca="false">SUM('WH MO'!$B87:I87)</f>
        <v>0</v>
      </c>
      <c r="J87" s="1" t="n">
        <f aca="false">SUM('WH MO'!$B87:J87)</f>
        <v>0</v>
      </c>
      <c r="K87" s="1" t="n">
        <f aca="false">SUM('WH MO'!$B87:K87)</f>
        <v>0</v>
      </c>
      <c r="L87" s="1" t="n">
        <f aca="false">SUM('WH MO'!$B87:L87)</f>
        <v>0</v>
      </c>
      <c r="M87" s="1" t="n">
        <f aca="false">SUM('WH MO'!$B87:M87)</f>
        <v>0</v>
      </c>
    </row>
    <row r="88" customFormat="false" ht="12.75" hidden="false" customHeight="false" outlineLevel="0" collapsed="false">
      <c r="A88" s="21" t="s">
        <v>31</v>
      </c>
      <c r="B88" s="1" t="n">
        <f aca="false">SUM('WH MO'!$B88:B88)</f>
        <v>0</v>
      </c>
      <c r="C88" s="1" t="n">
        <f aca="false">SUM('WH MO'!$B88:C88)</f>
        <v>0</v>
      </c>
      <c r="D88" s="1" t="n">
        <f aca="false">SUM('WH MO'!$B88:D88)</f>
        <v>0</v>
      </c>
      <c r="E88" s="1" t="n">
        <f aca="false">SUM('WH MO'!$B88:E88)</f>
        <v>0</v>
      </c>
      <c r="F88" s="1" t="n">
        <f aca="false">SUM('WH MO'!$B88:F88)</f>
        <v>0</v>
      </c>
      <c r="G88" s="1" t="n">
        <f aca="false">SUM('WH MO'!$B88:G88)</f>
        <v>0</v>
      </c>
      <c r="H88" s="1" t="n">
        <f aca="false">SUM('WH MO'!$B88:H88)</f>
        <v>0</v>
      </c>
      <c r="I88" s="1" t="n">
        <f aca="false">SUM('WH MO'!$B88:I88)</f>
        <v>0</v>
      </c>
      <c r="J88" s="1" t="n">
        <f aca="false">SUM('WH MO'!$B88:J88)</f>
        <v>0</v>
      </c>
      <c r="K88" s="1" t="n">
        <f aca="false">SUM('WH MO'!$B88:K88)</f>
        <v>0</v>
      </c>
      <c r="L88" s="1" t="n">
        <f aca="false">SUM('WH MO'!$B88:L88)</f>
        <v>0</v>
      </c>
      <c r="M88" s="1" t="n">
        <f aca="false">SUM('WH MO'!$B88:M88)</f>
        <v>0</v>
      </c>
    </row>
    <row r="89" customFormat="false" ht="12.75" hidden="false" customHeight="false" outlineLevel="0" collapsed="false">
      <c r="A89" s="21" t="s">
        <v>32</v>
      </c>
      <c r="B89" s="1" t="n">
        <f aca="false">SUM('WH MO'!$B89:B89)</f>
        <v>0</v>
      </c>
      <c r="C89" s="1" t="n">
        <f aca="false">SUM('WH MO'!$B89:C89)</f>
        <v>0</v>
      </c>
      <c r="D89" s="1" t="n">
        <f aca="false">SUM('WH MO'!$B89:D89)</f>
        <v>0</v>
      </c>
      <c r="E89" s="1" t="n">
        <f aca="false">SUM('WH MO'!$B89:E89)</f>
        <v>0</v>
      </c>
      <c r="F89" s="1" t="n">
        <f aca="false">SUM('WH MO'!$B89:F89)</f>
        <v>0</v>
      </c>
      <c r="G89" s="1" t="n">
        <f aca="false">SUM('WH MO'!$B89:G89)</f>
        <v>0</v>
      </c>
      <c r="H89" s="1" t="n">
        <f aca="false">SUM('WH MO'!$B89:H89)</f>
        <v>0</v>
      </c>
      <c r="I89" s="1" t="n">
        <f aca="false">SUM('WH MO'!$B89:I89)</f>
        <v>0</v>
      </c>
      <c r="J89" s="1" t="n">
        <f aca="false">SUM('WH MO'!$B89:J89)</f>
        <v>0</v>
      </c>
      <c r="K89" s="1" t="n">
        <f aca="false">SUM('WH MO'!$B89:K89)</f>
        <v>0</v>
      </c>
      <c r="L89" s="1" t="n">
        <f aca="false">SUM('WH MO'!$B89:L89)</f>
        <v>0</v>
      </c>
      <c r="M89" s="1" t="n">
        <f aca="false">SUM('WH MO'!$B89:M89)</f>
        <v>0</v>
      </c>
    </row>
    <row r="90" customFormat="false" ht="12.75" hidden="false" customHeight="false" outlineLevel="0" collapsed="false">
      <c r="A90" s="21" t="s">
        <v>33</v>
      </c>
      <c r="B90" s="1" t="n">
        <f aca="false">SUM('WH MO'!$B90:B90)</f>
        <v>0</v>
      </c>
      <c r="C90" s="1" t="n">
        <f aca="false">SUM('WH MO'!$B90:C90)</f>
        <v>0</v>
      </c>
      <c r="D90" s="1" t="n">
        <f aca="false">SUM('WH MO'!$B90:D90)</f>
        <v>0</v>
      </c>
      <c r="E90" s="1" t="n">
        <f aca="false">SUM('WH MO'!$B90:E90)</f>
        <v>0</v>
      </c>
      <c r="F90" s="1" t="n">
        <f aca="false">SUM('WH MO'!$B90:F90)</f>
        <v>0</v>
      </c>
      <c r="G90" s="1" t="n">
        <f aca="false">SUM('WH MO'!$B90:G90)</f>
        <v>1974</v>
      </c>
      <c r="H90" s="1" t="n">
        <f aca="false">SUM('WH MO'!$B90:H90)</f>
        <v>3949</v>
      </c>
      <c r="I90" s="1" t="n">
        <f aca="false">SUM('WH MO'!$B90:I90)</f>
        <v>5924</v>
      </c>
      <c r="J90" s="1" t="n">
        <f aca="false">SUM('WH MO'!$B90:J90)</f>
        <v>7898</v>
      </c>
      <c r="K90" s="1" t="n">
        <f aca="false">SUM('WH MO'!$B90:K90)</f>
        <v>15796</v>
      </c>
      <c r="L90" s="1" t="n">
        <f aca="false">SUM('WH MO'!$B90:L90)</f>
        <v>17771</v>
      </c>
      <c r="M90" s="1" t="n">
        <f aca="false">SUM('WH MO'!$B90:M90)</f>
        <v>19745</v>
      </c>
    </row>
    <row r="91" customFormat="false" ht="12.75" hidden="false" customHeight="false" outlineLevel="0" collapsed="false">
      <c r="A91" s="21" t="s">
        <v>34</v>
      </c>
      <c r="B91" s="1" t="n">
        <f aca="false">SUM('WH MO'!$B91:B91)</f>
        <v>0</v>
      </c>
      <c r="C91" s="1" t="n">
        <f aca="false">SUM('WH MO'!$B91:C91)</f>
        <v>0</v>
      </c>
      <c r="D91" s="1" t="n">
        <f aca="false">SUM('WH MO'!$B91:D91)</f>
        <v>0</v>
      </c>
      <c r="E91" s="1" t="n">
        <f aca="false">SUM('WH MO'!$B91:E91)</f>
        <v>0</v>
      </c>
      <c r="F91" s="1" t="n">
        <f aca="false">SUM('WH MO'!$B91:F91)</f>
        <v>0</v>
      </c>
      <c r="G91" s="1" t="n">
        <f aca="false">SUM('WH MO'!$B91:G91)</f>
        <v>0</v>
      </c>
      <c r="H91" s="1" t="n">
        <f aca="false">SUM('WH MO'!$B91:H91)</f>
        <v>0</v>
      </c>
      <c r="I91" s="1" t="n">
        <f aca="false">SUM('WH MO'!$B91:I91)</f>
        <v>0</v>
      </c>
      <c r="J91" s="1" t="n">
        <f aca="false">SUM('WH MO'!$B91:J91)</f>
        <v>0</v>
      </c>
      <c r="K91" s="1" t="n">
        <f aca="false">SUM('WH MO'!$B91:K91)</f>
        <v>0</v>
      </c>
      <c r="L91" s="1" t="n">
        <f aca="false">SUM('WH MO'!$B91:L91)</f>
        <v>0</v>
      </c>
      <c r="M91" s="1" t="n">
        <f aca="false">SUM('WH MO'!$B91:M91)</f>
        <v>0</v>
      </c>
    </row>
    <row r="92" customFormat="false" ht="12.75" hidden="false" customHeight="false" outlineLevel="0" collapsed="false">
      <c r="A92" s="21" t="s">
        <v>35</v>
      </c>
      <c r="B92" s="1" t="n">
        <f aca="false">SUM('WH MO'!$B92:B92)</f>
        <v>0</v>
      </c>
      <c r="C92" s="1" t="n">
        <f aca="false">SUM('WH MO'!$B92:C92)</f>
        <v>0</v>
      </c>
      <c r="D92" s="1" t="n">
        <f aca="false">SUM('WH MO'!$B92:D92)</f>
        <v>0</v>
      </c>
      <c r="E92" s="1" t="n">
        <f aca="false">SUM('WH MO'!$B92:E92)</f>
        <v>0</v>
      </c>
      <c r="F92" s="1" t="n">
        <f aca="false">SUM('WH MO'!$B92:F92)</f>
        <v>0</v>
      </c>
      <c r="G92" s="1" t="n">
        <f aca="false">SUM('WH MO'!$B92:G92)</f>
        <v>0</v>
      </c>
      <c r="H92" s="1" t="n">
        <f aca="false">SUM('WH MO'!$B92:H92)</f>
        <v>0</v>
      </c>
      <c r="I92" s="1" t="n">
        <f aca="false">SUM('WH MO'!$B92:I92)</f>
        <v>0</v>
      </c>
      <c r="J92" s="1" t="n">
        <f aca="false">SUM('WH MO'!$B92:J92)</f>
        <v>0</v>
      </c>
      <c r="K92" s="1" t="n">
        <f aca="false">SUM('WH MO'!$B92:K92)</f>
        <v>0</v>
      </c>
      <c r="L92" s="1" t="n">
        <f aca="false">SUM('WH MO'!$B92:L92)</f>
        <v>0</v>
      </c>
      <c r="M92" s="1" t="n">
        <f aca="false">SUM('WH MO'!$B92:M92)</f>
        <v>0</v>
      </c>
    </row>
    <row r="93" customFormat="false" ht="12.75" hidden="false" customHeight="false" outlineLevel="0" collapsed="false">
      <c r="A93" s="21" t="s">
        <v>36</v>
      </c>
      <c r="B93" s="1" t="n">
        <f aca="false">SUM('WH MO'!$B93:B93)</f>
        <v>0</v>
      </c>
      <c r="C93" s="1" t="n">
        <f aca="false">SUM('WH MO'!$B93:C93)</f>
        <v>0</v>
      </c>
      <c r="D93" s="1" t="n">
        <f aca="false">SUM('WH MO'!$B93:D93)</f>
        <v>0</v>
      </c>
      <c r="E93" s="1" t="n">
        <f aca="false">SUM('WH MO'!$B93:E93)</f>
        <v>0</v>
      </c>
      <c r="F93" s="1" t="n">
        <f aca="false">SUM('WH MO'!$B93:F93)</f>
        <v>0</v>
      </c>
      <c r="G93" s="1" t="n">
        <f aca="false">SUM('WH MO'!$B93:G93)</f>
        <v>10626</v>
      </c>
      <c r="H93" s="1" t="n">
        <f aca="false">SUM('WH MO'!$B93:H93)</f>
        <v>21252</v>
      </c>
      <c r="I93" s="1" t="n">
        <f aca="false">SUM('WH MO'!$B93:I93)</f>
        <v>31878</v>
      </c>
      <c r="J93" s="1" t="n">
        <f aca="false">SUM('WH MO'!$B93:J93)</f>
        <v>42504</v>
      </c>
      <c r="K93" s="1" t="n">
        <f aca="false">SUM('WH MO'!$B93:K93)</f>
        <v>85008</v>
      </c>
      <c r="L93" s="1" t="n">
        <f aca="false">SUM('WH MO'!$B93:L93)</f>
        <v>95634</v>
      </c>
      <c r="M93" s="1" t="n">
        <f aca="false">SUM('WH MO'!$B93:M93)</f>
        <v>106260</v>
      </c>
    </row>
    <row r="94" customFormat="false" ht="12.75" hidden="false" customHeight="false" outlineLevel="0" collapsed="false">
      <c r="A94" s="21" t="s">
        <v>37</v>
      </c>
      <c r="B94" s="1" t="n">
        <f aca="false">SUM('WH MO'!$B94:B94)</f>
        <v>0</v>
      </c>
      <c r="C94" s="1" t="n">
        <f aca="false">SUM('WH MO'!$B94:C94)</f>
        <v>0</v>
      </c>
      <c r="D94" s="1" t="n">
        <f aca="false">SUM('WH MO'!$B94:D94)</f>
        <v>0</v>
      </c>
      <c r="E94" s="1" t="n">
        <f aca="false">SUM('WH MO'!$B94:E94)</f>
        <v>0</v>
      </c>
      <c r="F94" s="1" t="n">
        <f aca="false">SUM('WH MO'!$B94:F94)</f>
        <v>0</v>
      </c>
      <c r="G94" s="1" t="n">
        <f aca="false">SUM('WH MO'!$B94:G94)</f>
        <v>0</v>
      </c>
      <c r="H94" s="1" t="n">
        <f aca="false">SUM('WH MO'!$B94:H94)</f>
        <v>0</v>
      </c>
      <c r="I94" s="1" t="n">
        <f aca="false">SUM('WH MO'!$B94:I94)</f>
        <v>0</v>
      </c>
      <c r="J94" s="1" t="n">
        <f aca="false">SUM('WH MO'!$B94:J94)</f>
        <v>0</v>
      </c>
      <c r="K94" s="1" t="n">
        <f aca="false">SUM('WH MO'!$B94:K94)</f>
        <v>0</v>
      </c>
      <c r="L94" s="1" t="n">
        <f aca="false">SUM('WH MO'!$B94:L94)</f>
        <v>0</v>
      </c>
      <c r="M94" s="1" t="n">
        <f aca="false">SUM('WH MO'!$B94:M94)</f>
        <v>0</v>
      </c>
    </row>
    <row r="95" customFormat="false" ht="12.75" hidden="false" customHeight="false" outlineLevel="0" collapsed="false">
      <c r="A95" s="21" t="s">
        <v>38</v>
      </c>
      <c r="B95" s="1" t="n">
        <f aca="false">SUM('WH MO'!$B95:B95)</f>
        <v>0</v>
      </c>
      <c r="C95" s="1" t="n">
        <f aca="false">SUM('WH MO'!$B95:C95)</f>
        <v>0</v>
      </c>
      <c r="D95" s="1" t="n">
        <f aca="false">SUM('WH MO'!$B95:D95)</f>
        <v>0</v>
      </c>
      <c r="E95" s="1" t="n">
        <f aca="false">SUM('WH MO'!$B95:E95)</f>
        <v>0</v>
      </c>
      <c r="F95" s="1" t="n">
        <f aca="false">SUM('WH MO'!$B95:F95)</f>
        <v>0</v>
      </c>
      <c r="G95" s="1" t="n">
        <f aca="false">SUM('WH MO'!$B95:G95)</f>
        <v>0</v>
      </c>
      <c r="H95" s="1" t="n">
        <f aca="false">SUM('WH MO'!$B95:H95)</f>
        <v>0</v>
      </c>
      <c r="I95" s="1" t="n">
        <f aca="false">SUM('WH MO'!$B95:I95)</f>
        <v>0</v>
      </c>
      <c r="J95" s="1" t="n">
        <f aca="false">SUM('WH MO'!$B95:J95)</f>
        <v>0</v>
      </c>
      <c r="K95" s="1" t="n">
        <f aca="false">SUM('WH MO'!$B95:K95)</f>
        <v>0</v>
      </c>
      <c r="L95" s="1" t="n">
        <f aca="false">SUM('WH MO'!$B95:L95)</f>
        <v>0</v>
      </c>
      <c r="M95" s="1" t="n">
        <f aca="false">SUM('WH MO'!$B95:M95)</f>
        <v>0</v>
      </c>
    </row>
    <row r="96" customFormat="false" ht="12.75" hidden="false" customHeight="false" outlineLevel="0" collapsed="false">
      <c r="A96" s="21" t="s">
        <v>39</v>
      </c>
      <c r="B96" s="1" t="n">
        <f aca="false">SUM('WH MO'!$B96:B96)</f>
        <v>0</v>
      </c>
      <c r="C96" s="1" t="n">
        <f aca="false">SUM('WH MO'!$B96:C96)</f>
        <v>0</v>
      </c>
      <c r="D96" s="1" t="n">
        <f aca="false">SUM('WH MO'!$B96:D96)</f>
        <v>0</v>
      </c>
      <c r="E96" s="1" t="n">
        <f aca="false">SUM('WH MO'!$B96:E96)</f>
        <v>0</v>
      </c>
      <c r="F96" s="1" t="n">
        <f aca="false">SUM('WH MO'!$B96:F96)</f>
        <v>0</v>
      </c>
      <c r="G96" s="1" t="n">
        <f aca="false">SUM('WH MO'!$B96:G96)</f>
        <v>0</v>
      </c>
      <c r="H96" s="1" t="n">
        <f aca="false">SUM('WH MO'!$B96:H96)</f>
        <v>0</v>
      </c>
      <c r="I96" s="1" t="n">
        <f aca="false">SUM('WH MO'!$B96:I96)</f>
        <v>0</v>
      </c>
      <c r="J96" s="1" t="n">
        <f aca="false">SUM('WH MO'!$B96:J96)</f>
        <v>0</v>
      </c>
      <c r="K96" s="1" t="n">
        <f aca="false">SUM('WH MO'!$B96:K96)</f>
        <v>0</v>
      </c>
      <c r="L96" s="1" t="n">
        <f aca="false">SUM('WH MO'!$B96:L96)</f>
        <v>0</v>
      </c>
      <c r="M96" s="1" t="n">
        <f aca="false">SUM('WH MO'!$B96:M96)</f>
        <v>0</v>
      </c>
    </row>
    <row r="97" customFormat="false" ht="12.75" hidden="false" customHeight="false" outlineLevel="0" collapsed="false">
      <c r="A97" s="21" t="s">
        <v>40</v>
      </c>
      <c r="B97" s="1" t="n">
        <f aca="false">SUM('WH MO'!$B97:B97)</f>
        <v>0</v>
      </c>
      <c r="C97" s="1" t="n">
        <f aca="false">SUM('WH MO'!$B97:C97)</f>
        <v>0</v>
      </c>
      <c r="D97" s="1" t="n">
        <f aca="false">SUM('WH MO'!$B97:D97)</f>
        <v>0</v>
      </c>
      <c r="E97" s="1" t="n">
        <f aca="false">SUM('WH MO'!$B97:E97)</f>
        <v>0</v>
      </c>
      <c r="F97" s="1" t="n">
        <f aca="false">SUM('WH MO'!$B97:F97)</f>
        <v>0</v>
      </c>
      <c r="G97" s="1" t="n">
        <f aca="false">SUM('WH MO'!$B97:G97)</f>
        <v>225</v>
      </c>
      <c r="H97" s="1" t="n">
        <f aca="false">SUM('WH MO'!$B97:H97)</f>
        <v>449</v>
      </c>
      <c r="I97" s="1" t="n">
        <f aca="false">SUM('WH MO'!$B97:I97)</f>
        <v>674</v>
      </c>
      <c r="J97" s="1" t="n">
        <f aca="false">SUM('WH MO'!$B97:J97)</f>
        <v>899</v>
      </c>
      <c r="K97" s="1" t="n">
        <f aca="false">SUM('WH MO'!$B97:K97)</f>
        <v>1797</v>
      </c>
      <c r="L97" s="1" t="n">
        <f aca="false">SUM('WH MO'!$B97:L97)</f>
        <v>2022</v>
      </c>
      <c r="M97" s="1" t="n">
        <f aca="false">SUM('WH MO'!$B97:M97)</f>
        <v>2246</v>
      </c>
    </row>
    <row r="98" customFormat="false" ht="12.75" hidden="false" customHeight="false" outlineLevel="0" collapsed="false">
      <c r="A98" s="21" t="s">
        <v>41</v>
      </c>
      <c r="B98" s="1" t="n">
        <f aca="false">SUM('WH MO'!$B98:B98)</f>
        <v>0</v>
      </c>
      <c r="C98" s="1" t="n">
        <f aca="false">SUM('WH MO'!$B98:C98)</f>
        <v>0</v>
      </c>
      <c r="D98" s="1" t="n">
        <f aca="false">SUM('WH MO'!$B98:D98)</f>
        <v>0</v>
      </c>
      <c r="E98" s="1" t="n">
        <f aca="false">SUM('WH MO'!$B98:E98)</f>
        <v>0</v>
      </c>
      <c r="F98" s="1" t="n">
        <f aca="false">SUM('WH MO'!$B98:F98)</f>
        <v>0</v>
      </c>
      <c r="G98" s="1" t="n">
        <f aca="false">SUM('WH MO'!$B98:G98)</f>
        <v>1193</v>
      </c>
      <c r="H98" s="1" t="n">
        <f aca="false">SUM('WH MO'!$B98:H98)</f>
        <v>2386</v>
      </c>
      <c r="I98" s="1" t="n">
        <f aca="false">SUM('WH MO'!$B98:I98)</f>
        <v>3578</v>
      </c>
      <c r="J98" s="1" t="n">
        <f aca="false">SUM('WH MO'!$B98:J98)</f>
        <v>4771</v>
      </c>
      <c r="K98" s="1" t="n">
        <f aca="false">SUM('WH MO'!$B98:K98)</f>
        <v>9543</v>
      </c>
      <c r="L98" s="1" t="n">
        <f aca="false">SUM('WH MO'!$B98:L98)</f>
        <v>10736</v>
      </c>
      <c r="M98" s="1" t="n">
        <f aca="false">SUM('WH MO'!$B98:M98)</f>
        <v>11929</v>
      </c>
    </row>
    <row r="99" customFormat="false" ht="12.75" hidden="false" customHeight="false" outlineLevel="0" collapsed="false">
      <c r="A99" s="21" t="s">
        <v>42</v>
      </c>
      <c r="B99" s="1" t="n">
        <f aca="false">SUM('WH MO'!$B99:B99)</f>
        <v>0</v>
      </c>
      <c r="C99" s="1" t="n">
        <f aca="false">SUM('WH MO'!$B99:C99)</f>
        <v>0</v>
      </c>
      <c r="D99" s="1" t="n">
        <f aca="false">SUM('WH MO'!$B99:D99)</f>
        <v>0</v>
      </c>
      <c r="E99" s="1" t="n">
        <f aca="false">SUM('WH MO'!$B99:E99)</f>
        <v>0</v>
      </c>
      <c r="F99" s="1" t="n">
        <f aca="false">SUM('WH MO'!$B99:F99)</f>
        <v>0</v>
      </c>
      <c r="G99" s="1" t="n">
        <f aca="false">SUM('WH MO'!$B99:G99)</f>
        <v>0</v>
      </c>
      <c r="H99" s="1" t="n">
        <f aca="false">SUM('WH MO'!$B99:H99)</f>
        <v>0</v>
      </c>
      <c r="I99" s="1" t="n">
        <f aca="false">SUM('WH MO'!$B99:I99)</f>
        <v>0</v>
      </c>
      <c r="J99" s="1" t="n">
        <f aca="false">SUM('WH MO'!$B99:J99)</f>
        <v>0</v>
      </c>
      <c r="K99" s="1" t="n">
        <f aca="false">SUM('WH MO'!$B99:K99)</f>
        <v>0</v>
      </c>
      <c r="L99" s="1" t="n">
        <f aca="false">SUM('WH MO'!$B99:L99)</f>
        <v>0</v>
      </c>
      <c r="M99" s="1" t="n">
        <f aca="false">SUM('WH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SUM('WH MO'!$B100:B100)</f>
        <v>0</v>
      </c>
      <c r="C100" s="1" t="n">
        <f aca="false">SUM('WH MO'!$B100:C100)</f>
        <v>0</v>
      </c>
      <c r="D100" s="1" t="n">
        <f aca="false">SUM('WH MO'!$B100:D100)</f>
        <v>0</v>
      </c>
      <c r="E100" s="1" t="n">
        <f aca="false">SUM('WH MO'!$B100:E100)</f>
        <v>0</v>
      </c>
      <c r="F100" s="1" t="n">
        <f aca="false">SUM('WH MO'!$B100:F100)</f>
        <v>0</v>
      </c>
      <c r="G100" s="1" t="n">
        <f aca="false">SUM('WH MO'!$B100:G100)</f>
        <v>467</v>
      </c>
      <c r="H100" s="1" t="n">
        <f aca="false">SUM('WH MO'!$B100:H100)</f>
        <v>934</v>
      </c>
      <c r="I100" s="1" t="n">
        <f aca="false">SUM('WH MO'!$B100:I100)</f>
        <v>1401</v>
      </c>
      <c r="J100" s="1" t="n">
        <f aca="false">SUM('WH MO'!$B100:J100)</f>
        <v>1867</v>
      </c>
      <c r="K100" s="1" t="n">
        <f aca="false">SUM('WH MO'!$B100:K100)</f>
        <v>3734</v>
      </c>
      <c r="L100" s="1" t="n">
        <f aca="false">SUM('WH MO'!$B100:L100)</f>
        <v>4200</v>
      </c>
      <c r="M100" s="1" t="n">
        <f aca="false">SUM('WH MO'!$B100:M100)</f>
        <v>4667</v>
      </c>
    </row>
    <row r="101" customFormat="false" ht="12.75" hidden="false" customHeight="false" outlineLevel="0" collapsed="false">
      <c r="A101" s="21" t="s">
        <v>44</v>
      </c>
      <c r="B101" s="1" t="n">
        <f aca="false">SUM('WH MO'!$B101:B101)</f>
        <v>0</v>
      </c>
      <c r="C101" s="1" t="n">
        <f aca="false">SUM('WH MO'!$B101:C101)</f>
        <v>0</v>
      </c>
      <c r="D101" s="1" t="n">
        <f aca="false">SUM('WH MO'!$B101:D101)</f>
        <v>0</v>
      </c>
      <c r="E101" s="1" t="n">
        <f aca="false">SUM('WH MO'!$B101:E101)</f>
        <v>0</v>
      </c>
      <c r="F101" s="1" t="n">
        <f aca="false">SUM('WH MO'!$B101:F101)</f>
        <v>0</v>
      </c>
      <c r="G101" s="1" t="n">
        <f aca="false">SUM('WH MO'!$B101:G101)</f>
        <v>1379</v>
      </c>
      <c r="H101" s="1" t="n">
        <f aca="false">SUM('WH MO'!$B101:H101)</f>
        <v>2758</v>
      </c>
      <c r="I101" s="1" t="n">
        <f aca="false">SUM('WH MO'!$B101:I101)</f>
        <v>4137</v>
      </c>
      <c r="J101" s="1" t="n">
        <f aca="false">SUM('WH MO'!$B101:J101)</f>
        <v>5516</v>
      </c>
      <c r="K101" s="1" t="n">
        <f aca="false">SUM('WH MO'!$B101:K101)</f>
        <v>6896</v>
      </c>
      <c r="L101" s="1" t="n">
        <f aca="false">SUM('WH MO'!$B101:L101)</f>
        <v>8275</v>
      </c>
      <c r="M101" s="1" t="n">
        <f aca="false">SUM('WH MO'!$B101:M101)</f>
        <v>9654</v>
      </c>
    </row>
    <row r="102" customFormat="false" ht="12.75" hidden="false" customHeight="false" outlineLevel="0" collapsed="false">
      <c r="A102" s="21" t="s">
        <v>45</v>
      </c>
      <c r="B102" s="1" t="n">
        <f aca="false">SUM('WH MO'!$B102:B102)</f>
        <v>0</v>
      </c>
      <c r="C102" s="1" t="n">
        <f aca="false">SUM('WH MO'!$B102:C102)</f>
        <v>0</v>
      </c>
      <c r="D102" s="1" t="n">
        <f aca="false">SUM('WH MO'!$B102:D102)</f>
        <v>0</v>
      </c>
      <c r="E102" s="1" t="n">
        <f aca="false">SUM('WH MO'!$B102:E102)</f>
        <v>0</v>
      </c>
      <c r="F102" s="1" t="n">
        <f aca="false">SUM('WH MO'!$B102:F102)</f>
        <v>0</v>
      </c>
      <c r="G102" s="1" t="n">
        <f aca="false">SUM('WH MO'!$B102:G102)</f>
        <v>16877.1428571429</v>
      </c>
      <c r="H102" s="1" t="n">
        <f aca="false">SUM('WH MO'!$B102:H102)</f>
        <v>33754.2857142857</v>
      </c>
      <c r="I102" s="1" t="n">
        <f aca="false">SUM('WH MO'!$B102:I102)</f>
        <v>50631.4285714286</v>
      </c>
      <c r="J102" s="1" t="n">
        <f aca="false">SUM('WH MO'!$B102:J102)</f>
        <v>67508.5714285714</v>
      </c>
      <c r="K102" s="1" t="n">
        <f aca="false">SUM('WH MO'!$B102:K102)</f>
        <v>84385.7142857143</v>
      </c>
      <c r="L102" s="1" t="n">
        <f aca="false">SUM('WH MO'!$B102:L102)</f>
        <v>101262.857142857</v>
      </c>
      <c r="M102" s="1" t="n">
        <f aca="false">SUM('WH MO'!$B102:M102)</f>
        <v>118140</v>
      </c>
    </row>
    <row r="103" customFormat="false" ht="12.75" hidden="false" customHeight="false" outlineLevel="0" collapsed="false">
      <c r="A103" s="21" t="s">
        <v>46</v>
      </c>
      <c r="B103" s="1" t="n">
        <f aca="false">SUM('WH MO'!$B103:B103)</f>
        <v>0</v>
      </c>
      <c r="C103" s="1" t="n">
        <f aca="false">SUM('WH MO'!$B103:C103)</f>
        <v>0</v>
      </c>
      <c r="D103" s="1" t="n">
        <f aca="false">SUM('WH MO'!$B103:D103)</f>
        <v>0</v>
      </c>
      <c r="E103" s="1" t="n">
        <f aca="false">SUM('WH MO'!$B103:E103)</f>
        <v>0</v>
      </c>
      <c r="F103" s="1" t="n">
        <f aca="false">SUM('WH MO'!$B103:F103)</f>
        <v>0</v>
      </c>
      <c r="G103" s="1" t="n">
        <f aca="false">SUM('WH MO'!$B103:G103)</f>
        <v>84250</v>
      </c>
      <c r="H103" s="1" t="n">
        <f aca="false">SUM('WH MO'!$B103:H103)</f>
        <v>168500</v>
      </c>
      <c r="I103" s="1" t="n">
        <f aca="false">SUM('WH MO'!$B103:I103)</f>
        <v>252750</v>
      </c>
      <c r="J103" s="1" t="n">
        <f aca="false">SUM('WH MO'!$B103:J103)</f>
        <v>337000</v>
      </c>
      <c r="K103" s="1" t="n">
        <f aca="false">SUM('WH MO'!$B103:K103)</f>
        <v>421250</v>
      </c>
      <c r="L103" s="1" t="n">
        <f aca="false">SUM('WH MO'!$B103:L103)</f>
        <v>505500</v>
      </c>
      <c r="M103" s="1" t="n">
        <f aca="false">SUM('WH MO'!$B103:M103)</f>
        <v>589750</v>
      </c>
    </row>
    <row r="104" customFormat="false" ht="12.75" hidden="false" customHeight="false" outlineLevel="0" collapsed="false">
      <c r="A104" s="21" t="s">
        <v>47</v>
      </c>
      <c r="B104" s="1" t="n">
        <f aca="false">SUM('WH MO'!$B104:B104)</f>
        <v>0</v>
      </c>
      <c r="C104" s="1" t="n">
        <f aca="false">SUM('WH MO'!$B104:C104)</f>
        <v>0</v>
      </c>
      <c r="D104" s="1" t="n">
        <f aca="false">SUM('WH MO'!$B104:D104)</f>
        <v>0</v>
      </c>
      <c r="E104" s="1" t="n">
        <f aca="false">SUM('WH MO'!$B104:E104)</f>
        <v>0</v>
      </c>
      <c r="F104" s="1" t="n">
        <f aca="false">SUM('WH MO'!$B104:F104)</f>
        <v>0</v>
      </c>
      <c r="G104" s="1" t="n">
        <f aca="false">SUM('WH MO'!$B104:G104)</f>
        <v>2222</v>
      </c>
      <c r="H104" s="1" t="n">
        <f aca="false">SUM('WH MO'!$B104:H104)</f>
        <v>4443</v>
      </c>
      <c r="I104" s="1" t="n">
        <f aca="false">SUM('WH MO'!$B104:I104)</f>
        <v>6664</v>
      </c>
      <c r="J104" s="1" t="n">
        <f aca="false">SUM('WH MO'!$B104:J104)</f>
        <v>8886</v>
      </c>
      <c r="K104" s="1" t="n">
        <f aca="false">SUM('WH MO'!$B104:K104)</f>
        <v>11107</v>
      </c>
      <c r="L104" s="1" t="n">
        <f aca="false">SUM('WH MO'!$B104:L104)</f>
        <v>13328</v>
      </c>
      <c r="M104" s="1" t="n">
        <f aca="false">SUM('WH MO'!$B104:M104)</f>
        <v>15550</v>
      </c>
    </row>
    <row r="105" customFormat="false" ht="12.75" hidden="false" customHeight="false" outlineLevel="0" collapsed="false">
      <c r="A105" s="21" t="s">
        <v>48</v>
      </c>
      <c r="B105" s="1" t="n">
        <f aca="false">SUM('WH MO'!$B105:B105)</f>
        <v>0</v>
      </c>
      <c r="C105" s="1" t="n">
        <f aca="false">SUM('WH MO'!$B105:C105)</f>
        <v>0</v>
      </c>
      <c r="D105" s="1" t="n">
        <f aca="false">SUM('WH MO'!$B105:D105)</f>
        <v>0</v>
      </c>
      <c r="E105" s="1" t="n">
        <f aca="false">SUM('WH MO'!$B105:E105)</f>
        <v>0</v>
      </c>
      <c r="F105" s="1" t="n">
        <f aca="false">SUM('WH MO'!$B105:F105)</f>
        <v>0</v>
      </c>
      <c r="G105" s="1" t="n">
        <f aca="false">SUM('WH MO'!$B105:G105)</f>
        <v>14555</v>
      </c>
      <c r="H105" s="1" t="n">
        <f aca="false">SUM('WH MO'!$B105:H105)</f>
        <v>29110</v>
      </c>
      <c r="I105" s="1" t="n">
        <f aca="false">SUM('WH MO'!$B105:I105)</f>
        <v>43665</v>
      </c>
      <c r="J105" s="1" t="n">
        <f aca="false">SUM('WH MO'!$B105:J105)</f>
        <v>58220</v>
      </c>
      <c r="K105" s="1" t="n">
        <f aca="false">SUM('WH MO'!$B105:K105)</f>
        <v>72775</v>
      </c>
      <c r="L105" s="1" t="n">
        <f aca="false">SUM('WH MO'!$B105:L105)</f>
        <v>87330</v>
      </c>
      <c r="M105" s="1" t="n">
        <f aca="false">SUM('WH MO'!$B105:M105)</f>
        <v>101885</v>
      </c>
    </row>
    <row r="106" customFormat="false" ht="12.75" hidden="false" customHeight="false" outlineLevel="0" collapsed="false">
      <c r="A106" s="21" t="s">
        <v>49</v>
      </c>
      <c r="B106" s="1" t="n">
        <f aca="false">SUM('WH MO'!$B106:B106)</f>
        <v>0</v>
      </c>
      <c r="C106" s="1" t="n">
        <f aca="false">SUM('WH MO'!$B106:C106)</f>
        <v>0</v>
      </c>
      <c r="D106" s="1" t="n">
        <f aca="false">SUM('WH MO'!$B106:D106)</f>
        <v>0</v>
      </c>
      <c r="E106" s="1" t="n">
        <f aca="false">SUM('WH MO'!$B106:E106)</f>
        <v>0</v>
      </c>
      <c r="F106" s="1" t="n">
        <f aca="false">SUM('WH MO'!$B106:F106)</f>
        <v>0</v>
      </c>
      <c r="G106" s="1" t="n">
        <f aca="false">SUM('WH MO'!$B106:G106)</f>
        <v>0</v>
      </c>
      <c r="H106" s="1" t="n">
        <f aca="false">SUM('WH MO'!$B106:H106)</f>
        <v>0</v>
      </c>
      <c r="I106" s="1" t="n">
        <f aca="false">SUM('WH MO'!$B106:I106)</f>
        <v>0</v>
      </c>
      <c r="J106" s="1" t="n">
        <f aca="false">SUM('WH MO'!$B106:J106)</f>
        <v>0</v>
      </c>
      <c r="K106" s="1" t="n">
        <f aca="false">SUM('WH MO'!$B106:K106)</f>
        <v>0</v>
      </c>
      <c r="L106" s="1" t="n">
        <f aca="false">SUM('WH MO'!$B106:L106)</f>
        <v>0</v>
      </c>
      <c r="M106" s="1" t="n">
        <f aca="false">SUM('WH MO'!$B106:M106)</f>
        <v>0</v>
      </c>
    </row>
    <row r="107" customFormat="false" ht="12.75" hidden="false" customHeight="false" outlineLevel="0" collapsed="false">
      <c r="A107" s="21" t="s">
        <v>50</v>
      </c>
      <c r="B107" s="1" t="n">
        <f aca="false">SUM('WH MO'!$B107:B107)</f>
        <v>0</v>
      </c>
      <c r="C107" s="1" t="n">
        <f aca="false">SUM('WH MO'!$B107:C107)</f>
        <v>0</v>
      </c>
      <c r="D107" s="1" t="n">
        <f aca="false">SUM('WH MO'!$B107:D107)</f>
        <v>0</v>
      </c>
      <c r="E107" s="1" t="n">
        <f aca="false">SUM('WH MO'!$B107:E107)</f>
        <v>0</v>
      </c>
      <c r="F107" s="1" t="n">
        <f aca="false">SUM('WH MO'!$B107:F107)</f>
        <v>0</v>
      </c>
      <c r="G107" s="1" t="n">
        <f aca="false">SUM('WH MO'!$B107:G107)</f>
        <v>43</v>
      </c>
      <c r="H107" s="1" t="n">
        <f aca="false">SUM('WH MO'!$B107:H107)</f>
        <v>87</v>
      </c>
      <c r="I107" s="1" t="n">
        <f aca="false">SUM('WH MO'!$B107:I107)</f>
        <v>131</v>
      </c>
      <c r="J107" s="1" t="n">
        <f aca="false">SUM('WH MO'!$B107:J107)</f>
        <v>175</v>
      </c>
      <c r="K107" s="1" t="n">
        <f aca="false">SUM('WH MO'!$B107:K107)</f>
        <v>350</v>
      </c>
      <c r="L107" s="1" t="n">
        <f aca="false">SUM('WH MO'!$B107:L107)</f>
        <v>394</v>
      </c>
      <c r="M107" s="1" t="n">
        <f aca="false">SUM('WH MO'!$B107:M107)</f>
        <v>438</v>
      </c>
    </row>
    <row r="108" customFormat="false" ht="12.75" hidden="false" customHeight="false" outlineLevel="0" collapsed="false">
      <c r="A108" s="21" t="s">
        <v>51</v>
      </c>
      <c r="B108" s="1" t="n">
        <f aca="false">SUM('WH MO'!$B108:B108)</f>
        <v>0</v>
      </c>
      <c r="C108" s="1" t="n">
        <f aca="false">SUM('WH MO'!$B108:C108)</f>
        <v>0</v>
      </c>
      <c r="D108" s="1" t="n">
        <f aca="false">SUM('WH MO'!$B108:D108)</f>
        <v>0</v>
      </c>
      <c r="E108" s="1" t="n">
        <f aca="false">SUM('WH MO'!$B108:E108)</f>
        <v>0</v>
      </c>
      <c r="F108" s="1" t="n">
        <f aca="false">SUM('WH MO'!$B108:F108)</f>
        <v>0</v>
      </c>
      <c r="G108" s="1" t="n">
        <f aca="false">SUM('WH MO'!$B108:G108)</f>
        <v>15400</v>
      </c>
      <c r="H108" s="1" t="n">
        <f aca="false">SUM('WH MO'!$B108:H108)</f>
        <v>30800</v>
      </c>
      <c r="I108" s="1" t="n">
        <f aca="false">SUM('WH MO'!$B108:I108)</f>
        <v>46200</v>
      </c>
      <c r="J108" s="1" t="n">
        <f aca="false">SUM('WH MO'!$B108:J108)</f>
        <v>61600</v>
      </c>
      <c r="K108" s="1" t="n">
        <f aca="false">SUM('WH MO'!$B108:K108)</f>
        <v>123200</v>
      </c>
      <c r="L108" s="1" t="n">
        <f aca="false">SUM('WH MO'!$B108:L108)</f>
        <v>138600</v>
      </c>
      <c r="M108" s="1" t="n">
        <f aca="false">SUM('WH MO'!$B108:M108)</f>
        <v>154000</v>
      </c>
    </row>
    <row r="109" customFormat="false" ht="12.75" hidden="false" customHeight="false" outlineLevel="0" collapsed="false">
      <c r="A109" s="21" t="s">
        <v>52</v>
      </c>
      <c r="B109" s="1" t="n">
        <f aca="false">SUM('WH MO'!$B109:B109)</f>
        <v>0</v>
      </c>
      <c r="C109" s="1" t="n">
        <f aca="false">SUM('WH MO'!$B109:C109)</f>
        <v>0</v>
      </c>
      <c r="D109" s="1" t="n">
        <f aca="false">SUM('WH MO'!$B109:D109)</f>
        <v>0</v>
      </c>
      <c r="E109" s="1" t="n">
        <f aca="false">SUM('WH MO'!$B109:E109)</f>
        <v>0</v>
      </c>
      <c r="F109" s="1" t="n">
        <f aca="false">SUM('WH MO'!$B109:F109)</f>
        <v>0</v>
      </c>
      <c r="G109" s="1" t="n">
        <f aca="false">SUM('WH MO'!$B109:G109)</f>
        <v>0</v>
      </c>
      <c r="H109" s="1" t="n">
        <f aca="false">SUM('WH MO'!$B109:H109)</f>
        <v>0</v>
      </c>
      <c r="I109" s="1" t="n">
        <f aca="false">SUM('WH MO'!$B109:I109)</f>
        <v>0</v>
      </c>
      <c r="J109" s="1" t="n">
        <f aca="false">SUM('WH MO'!$B109:J109)</f>
        <v>0</v>
      </c>
      <c r="K109" s="1" t="n">
        <f aca="false">SUM('WH MO'!$B109:K109)</f>
        <v>0</v>
      </c>
      <c r="L109" s="1" t="n">
        <f aca="false">SUM('WH MO'!$B109:L109)</f>
        <v>0</v>
      </c>
      <c r="M109" s="1" t="n">
        <f aca="false">SUM('WH MO'!$B109:M109)</f>
        <v>0</v>
      </c>
    </row>
    <row r="110" customFormat="false" ht="12.75" hidden="false" customHeight="false" outlineLevel="0" collapsed="false">
      <c r="A110" s="21" t="s">
        <v>53</v>
      </c>
      <c r="B110" s="1" t="n">
        <f aca="false">SUM('WH MO'!$B110:B110)</f>
        <v>0</v>
      </c>
      <c r="C110" s="1" t="n">
        <f aca="false">SUM('WH MO'!$B110:C110)</f>
        <v>0</v>
      </c>
      <c r="D110" s="1" t="n">
        <f aca="false">SUM('WH MO'!$B110:D110)</f>
        <v>0</v>
      </c>
      <c r="E110" s="1" t="n">
        <f aca="false">SUM('WH MO'!$B110:E110)</f>
        <v>0</v>
      </c>
      <c r="F110" s="1" t="n">
        <f aca="false">SUM('WH MO'!$B110:F110)</f>
        <v>0</v>
      </c>
      <c r="G110" s="1" t="n">
        <f aca="false">SUM('WH MO'!$B110:G110)</f>
        <v>1458</v>
      </c>
      <c r="H110" s="1" t="n">
        <f aca="false">SUM('WH MO'!$B110:H110)</f>
        <v>2916</v>
      </c>
      <c r="I110" s="1" t="n">
        <f aca="false">SUM('WH MO'!$B110:I110)</f>
        <v>4374</v>
      </c>
      <c r="J110" s="1" t="n">
        <f aca="false">SUM('WH MO'!$B110:J110)</f>
        <v>5832</v>
      </c>
      <c r="K110" s="1" t="n">
        <f aca="false">SUM('WH MO'!$B110:K110)</f>
        <v>7290</v>
      </c>
      <c r="L110" s="1" t="n">
        <f aca="false">SUM('WH MO'!$B110:L110)</f>
        <v>8748</v>
      </c>
      <c r="M110" s="1" t="n">
        <f aca="false">SUM('WH MO'!$B110:M110)</f>
        <v>10207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54</v>
      </c>
      <c r="B112" s="23" t="n">
        <f aca="false">SUM('WH MO'!$B112:B112)</f>
        <v>0</v>
      </c>
      <c r="C112" s="23" t="n">
        <f aca="false">SUM('WH MO'!$B112:C112)</f>
        <v>0</v>
      </c>
      <c r="D112" s="23" t="n">
        <f aca="false">SUM('WH MO'!$B112:D112)</f>
        <v>0</v>
      </c>
      <c r="E112" s="23" t="n">
        <f aca="false">SUM('WH MO'!$B112:E112)</f>
        <v>0</v>
      </c>
      <c r="F112" s="23" t="n">
        <f aca="false">SUM('WH MO'!$B112:F112)</f>
        <v>0</v>
      </c>
      <c r="G112" s="23" t="n">
        <f aca="false">SUM('WH MO'!$B112:G112)</f>
        <v>150669.142857143</v>
      </c>
      <c r="H112" s="23" t="n">
        <f aca="false">SUM('WH MO'!$B112:H112)</f>
        <v>301338.285714286</v>
      </c>
      <c r="I112" s="23" t="n">
        <f aca="false">SUM('WH MO'!$B112:I112)</f>
        <v>452007.428571429</v>
      </c>
      <c r="J112" s="23" t="n">
        <f aca="false">SUM('WH MO'!$B112:J112)</f>
        <v>602676.571428572</v>
      </c>
      <c r="K112" s="23" t="n">
        <f aca="false">SUM('WH MO'!$B112:K112)</f>
        <v>843131.714285714</v>
      </c>
      <c r="L112" s="23" t="n">
        <f aca="false">SUM('WH MO'!$B112:L112)</f>
        <v>993800.857142857</v>
      </c>
      <c r="M112" s="23" t="n">
        <f aca="false">SUM('WH MO'!$B112:M112)</f>
        <v>1144471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55</v>
      </c>
      <c r="B114" s="24" t="n">
        <f aca="false">SUM('WH MO'!$B114:B114)</f>
        <v>0</v>
      </c>
      <c r="C114" s="24" t="n">
        <f aca="false">SUM('WH MO'!$B114:C114)</f>
        <v>0</v>
      </c>
      <c r="D114" s="24" t="n">
        <f aca="false">SUM('WH MO'!$B114:D114)</f>
        <v>0</v>
      </c>
      <c r="E114" s="24" t="n">
        <f aca="false">SUM('WH MO'!$B114:E114)</f>
        <v>0</v>
      </c>
      <c r="F114" s="24" t="n">
        <f aca="false">SUM('WH MO'!$B114:F114)</f>
        <v>0</v>
      </c>
      <c r="G114" s="24" t="n">
        <f aca="false">SUM('WH MO'!$B114:G114)</f>
        <v>16666.6666666667</v>
      </c>
      <c r="H114" s="24" t="n">
        <f aca="false">SUM('WH MO'!$B114:H114)</f>
        <v>33333.3333333333</v>
      </c>
      <c r="I114" s="24" t="n">
        <f aca="false">SUM('WH MO'!$B114:I114)</f>
        <v>50000</v>
      </c>
      <c r="J114" s="24" t="n">
        <f aca="false">SUM('WH MO'!$B114:J114)</f>
        <v>66666.6666666667</v>
      </c>
      <c r="K114" s="24" t="n">
        <f aca="false">SUM('WH MO'!$B114:K114)</f>
        <v>83333.3333333333</v>
      </c>
      <c r="L114" s="24" t="n">
        <f aca="false">SUM('WH MO'!$B114:L114)</f>
        <v>100000</v>
      </c>
      <c r="M114" s="24" t="n">
        <f aca="false">SUM('WH MO'!$B114:M114)</f>
        <v>116666.666666667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57</v>
      </c>
      <c r="B116" s="24" t="n">
        <f aca="false">SUM('WH MO'!$B116:B116)</f>
        <v>0</v>
      </c>
      <c r="C116" s="24" t="n">
        <f aca="false">SUM('WH MO'!$B116:C116)</f>
        <v>0</v>
      </c>
      <c r="D116" s="24" t="n">
        <f aca="false">SUM('WH MO'!$B116:D116)</f>
        <v>0</v>
      </c>
      <c r="E116" s="24" t="n">
        <f aca="false">SUM('WH MO'!$B116:E116)</f>
        <v>0</v>
      </c>
      <c r="F116" s="24" t="n">
        <f aca="false">SUM('WH MO'!$B116:F116)</f>
        <v>0</v>
      </c>
      <c r="G116" s="24" t="n">
        <f aca="false">SUM('WH MO'!$B116:G116)</f>
        <v>85714</v>
      </c>
      <c r="H116" s="24" t="n">
        <f aca="false">SUM('WH MO'!$B116:H116)</f>
        <v>171428</v>
      </c>
      <c r="I116" s="24" t="n">
        <f aca="false">SUM('WH MO'!$B116:I116)</f>
        <v>257142</v>
      </c>
      <c r="J116" s="24" t="n">
        <f aca="false">SUM('WH MO'!$B116:J116)</f>
        <v>342856</v>
      </c>
      <c r="K116" s="24" t="n">
        <f aca="false">SUM('WH MO'!$B116:K116)</f>
        <v>428570</v>
      </c>
      <c r="L116" s="24" t="n">
        <f aca="false">SUM('WH MO'!$B116:L116)</f>
        <v>514285</v>
      </c>
      <c r="M116" s="24" t="n">
        <f aca="false">SUM('WH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58</v>
      </c>
      <c r="B118" s="19" t="n">
        <f aca="false">SUM('WH MO'!$B118:B118)</f>
        <v>0</v>
      </c>
      <c r="C118" s="19" t="n">
        <f aca="false">SUM('WH MO'!$B118:C118)</f>
        <v>0</v>
      </c>
      <c r="D118" s="19" t="n">
        <f aca="false">SUM('WH MO'!$B118:D118)</f>
        <v>0</v>
      </c>
      <c r="E118" s="19" t="n">
        <f aca="false">SUM('WH MO'!$B118:E118)</f>
        <v>0</v>
      </c>
      <c r="F118" s="19" t="n">
        <f aca="false">SUM('WH MO'!$B118:F118)</f>
        <v>0</v>
      </c>
      <c r="G118" s="19" t="n">
        <f aca="false">SUM('WH MO'!$B118:G118)</f>
        <v>253049.80952381</v>
      </c>
      <c r="H118" s="19" t="n">
        <f aca="false">SUM('WH MO'!$B118:H118)</f>
        <v>506099.619047619</v>
      </c>
      <c r="I118" s="19" t="n">
        <f aca="false">SUM('WH MO'!$B118:I118)</f>
        <v>759149.428571429</v>
      </c>
      <c r="J118" s="19" t="n">
        <f aca="false">SUM('WH MO'!$B118:J118)</f>
        <v>1012199.23809524</v>
      </c>
      <c r="K118" s="19" t="n">
        <f aca="false">SUM('WH MO'!$B118:K118)</f>
        <v>1355035.04761905</v>
      </c>
      <c r="L118" s="19" t="n">
        <f aca="false">SUM('WH MO'!$B118:L118)</f>
        <v>1608085.85714286</v>
      </c>
      <c r="M118" s="19" t="n">
        <f aca="false">SUM('WH MO'!$B118:M118)</f>
        <v>1861137.66666667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59</v>
      </c>
    </row>
    <row r="121" customFormat="false" ht="12.75" hidden="false" customHeight="false" outlineLevel="0" collapsed="false">
      <c r="A121" s="26" t="s">
        <v>60</v>
      </c>
      <c r="B121" s="1" t="n">
        <f aca="false">SUM('WH MO'!$B121:B121)</f>
        <v>0</v>
      </c>
      <c r="C121" s="1" t="n">
        <f aca="false">SUM('WH MO'!$B121:C121)</f>
        <v>0</v>
      </c>
      <c r="D121" s="1" t="n">
        <f aca="false">SUM('WH MO'!$B121:D121)</f>
        <v>0</v>
      </c>
      <c r="E121" s="1" t="n">
        <f aca="false">SUM('WH MO'!$B121:E121)</f>
        <v>0</v>
      </c>
      <c r="F121" s="1" t="n">
        <f aca="false">SUM('WH MO'!$B121:F121)</f>
        <v>0</v>
      </c>
      <c r="G121" s="1" t="n">
        <f aca="false">SUM('WH MO'!$B121:G121)</f>
        <v>15908.8333333333</v>
      </c>
      <c r="H121" s="1" t="n">
        <f aca="false">SUM('WH MO'!$B121:H121)</f>
        <v>31817.6666666667</v>
      </c>
      <c r="I121" s="1" t="n">
        <f aca="false">SUM('WH MO'!$B121:I121)</f>
        <v>47726.5</v>
      </c>
      <c r="J121" s="1" t="n">
        <f aca="false">SUM('WH MO'!$B121:J121)</f>
        <v>63635.3333333333</v>
      </c>
      <c r="K121" s="1" t="n">
        <f aca="false">SUM('WH MO'!$B121:K121)</f>
        <v>79544.1666666667</v>
      </c>
      <c r="L121" s="1" t="n">
        <f aca="false">SUM('WH MO'!$B121:L121)</f>
        <v>95454</v>
      </c>
      <c r="M121" s="1" t="n">
        <f aca="false">SUM('WH MO'!$B121:M121)</f>
        <v>111362.833333333</v>
      </c>
    </row>
    <row r="122" customFormat="false" ht="12.75" hidden="false" customHeight="false" outlineLevel="0" collapsed="false">
      <c r="A122" s="26" t="s">
        <v>61</v>
      </c>
      <c r="B122" s="1" t="n">
        <f aca="false">SUM('WH MO'!$B122:B122)</f>
        <v>0</v>
      </c>
      <c r="C122" s="1" t="n">
        <f aca="false">SUM('WH MO'!$B122:C122)</f>
        <v>0</v>
      </c>
      <c r="D122" s="1" t="n">
        <f aca="false">SUM('WH MO'!$B122:D122)</f>
        <v>0</v>
      </c>
      <c r="E122" s="1" t="n">
        <f aca="false">SUM('WH MO'!$B122:E122)</f>
        <v>0</v>
      </c>
      <c r="F122" s="1" t="n">
        <f aca="false">SUM('WH MO'!$B122:F122)</f>
        <v>0</v>
      </c>
      <c r="G122" s="1" t="n">
        <f aca="false">SUM('WH MO'!$B122:G122)</f>
        <v>0</v>
      </c>
      <c r="H122" s="1" t="n">
        <f aca="false">SUM('WH MO'!$B122:H122)</f>
        <v>0</v>
      </c>
      <c r="I122" s="1" t="n">
        <f aca="false">SUM('WH MO'!$B122:I122)</f>
        <v>0</v>
      </c>
      <c r="J122" s="1" t="n">
        <f aca="false">SUM('WH MO'!$B122:J122)</f>
        <v>0</v>
      </c>
      <c r="K122" s="1" t="n">
        <f aca="false">SUM('WH MO'!$B122:K122)</f>
        <v>0</v>
      </c>
      <c r="L122" s="1" t="n">
        <f aca="false">SUM('WH MO'!$B122:L122)</f>
        <v>0</v>
      </c>
      <c r="M122" s="1" t="n">
        <f aca="false">SUM('WH MO'!$B122:M122)</f>
        <v>0</v>
      </c>
    </row>
    <row r="123" customFormat="false" ht="12.75" hidden="false" customHeight="false" outlineLevel="0" collapsed="false">
      <c r="A123" s="26" t="s">
        <v>63</v>
      </c>
      <c r="B123" s="1" t="n">
        <f aca="false">SUM('WH MO'!$B123:B123)</f>
        <v>0</v>
      </c>
      <c r="C123" s="1" t="n">
        <f aca="false">SUM('WH MO'!$B123:C123)</f>
        <v>0</v>
      </c>
      <c r="D123" s="1" t="n">
        <f aca="false">SUM('WH MO'!$B123:D123)</f>
        <v>0</v>
      </c>
      <c r="E123" s="1" t="n">
        <f aca="false">SUM('WH MO'!$B123:E123)</f>
        <v>0</v>
      </c>
      <c r="F123" s="1" t="n">
        <f aca="false">SUM('WH MO'!$B123:F123)</f>
        <v>0</v>
      </c>
      <c r="G123" s="1" t="n">
        <f aca="false">SUM('WH MO'!$B123:G123)</f>
        <v>7038.33333333333</v>
      </c>
      <c r="H123" s="1" t="n">
        <f aca="false">SUM('WH MO'!$B123:H123)</f>
        <v>14076.6666666667</v>
      </c>
      <c r="I123" s="1" t="n">
        <f aca="false">SUM('WH MO'!$B123:I123)</f>
        <v>21115</v>
      </c>
      <c r="J123" s="1" t="n">
        <f aca="false">SUM('WH MO'!$B123:J123)</f>
        <v>28153.3333333333</v>
      </c>
      <c r="K123" s="1" t="n">
        <f aca="false">SUM('WH MO'!$B123:K123)</f>
        <v>35191.6666666667</v>
      </c>
      <c r="L123" s="1" t="n">
        <f aca="false">SUM('WH MO'!$B123:L123)</f>
        <v>42230</v>
      </c>
      <c r="M123" s="1" t="n">
        <f aca="false">SUM('WH MO'!$B123:M123)</f>
        <v>49268.3333333333</v>
      </c>
    </row>
    <row r="124" customFormat="false" ht="12.75" hidden="false" customHeight="false" outlineLevel="0" collapsed="false">
      <c r="A124" s="26" t="s">
        <v>64</v>
      </c>
      <c r="B124" s="1" t="n">
        <f aca="false">SUM('WH MO'!$B124:B124)</f>
        <v>0</v>
      </c>
      <c r="C124" s="1" t="n">
        <f aca="false">SUM('WH MO'!$B124:C124)</f>
        <v>0</v>
      </c>
      <c r="D124" s="1" t="n">
        <f aca="false">SUM('WH MO'!$B124:D124)</f>
        <v>0</v>
      </c>
      <c r="E124" s="1" t="n">
        <f aca="false">SUM('WH MO'!$B124:E124)</f>
        <v>0</v>
      </c>
      <c r="F124" s="1" t="n">
        <f aca="false">SUM('WH MO'!$B124:F124)</f>
        <v>0</v>
      </c>
      <c r="G124" s="1" t="n">
        <f aca="false">SUM('WH MO'!$B124:G124)</f>
        <v>2575</v>
      </c>
      <c r="H124" s="1" t="n">
        <f aca="false">SUM('WH MO'!$B124:H124)</f>
        <v>5150</v>
      </c>
      <c r="I124" s="1" t="n">
        <f aca="false">SUM('WH MO'!$B124:I124)</f>
        <v>7725</v>
      </c>
      <c r="J124" s="1" t="n">
        <f aca="false">SUM('WH MO'!$B124:J124)</f>
        <v>10300</v>
      </c>
      <c r="K124" s="1" t="n">
        <f aca="false">SUM('WH MO'!$B124:K124)</f>
        <v>12875</v>
      </c>
      <c r="L124" s="1" t="n">
        <f aca="false">SUM('WH MO'!$B124:L124)</f>
        <v>15450</v>
      </c>
      <c r="M124" s="1" t="n">
        <f aca="false">SUM('WH MO'!$B124:M124)</f>
        <v>18025</v>
      </c>
    </row>
    <row r="125" customFormat="false" ht="12.75" hidden="false" customHeight="false" outlineLevel="0" collapsed="false">
      <c r="A125" s="26" t="s">
        <v>65</v>
      </c>
      <c r="B125" s="1" t="n">
        <f aca="false">SUM('WH MO'!$B125:B125)</f>
        <v>0</v>
      </c>
      <c r="C125" s="1" t="n">
        <f aca="false">SUM('WH MO'!$B125:C125)</f>
        <v>0</v>
      </c>
      <c r="D125" s="1" t="n">
        <f aca="false">SUM('WH MO'!$B125:D125)</f>
        <v>0</v>
      </c>
      <c r="E125" s="1" t="n">
        <f aca="false">SUM('WH MO'!$B125:E125)</f>
        <v>0</v>
      </c>
      <c r="F125" s="1" t="n">
        <f aca="false">SUM('WH MO'!$B125:F125)</f>
        <v>0</v>
      </c>
      <c r="G125" s="1" t="n">
        <f aca="false">SUM('WH MO'!$B125:G125)</f>
        <v>0</v>
      </c>
      <c r="H125" s="1" t="n">
        <f aca="false">SUM('WH MO'!$B125:H125)</f>
        <v>0</v>
      </c>
      <c r="I125" s="1" t="n">
        <f aca="false">SUM('WH MO'!$B125:I125)</f>
        <v>0</v>
      </c>
      <c r="J125" s="1" t="n">
        <f aca="false">SUM('WH MO'!$B125:J125)</f>
        <v>0</v>
      </c>
      <c r="K125" s="1" t="n">
        <f aca="false">SUM('WH MO'!$B125:K125)</f>
        <v>0</v>
      </c>
      <c r="L125" s="1" t="n">
        <f aca="false">SUM('WH MO'!$B125:L125)</f>
        <v>0</v>
      </c>
      <c r="M125" s="1" t="n">
        <f aca="false">SUM('WH MO'!$B125:M125)</f>
        <v>0</v>
      </c>
    </row>
    <row r="126" customFormat="false" ht="12.75" hidden="false" customHeight="false" outlineLevel="0" collapsed="false">
      <c r="A126" s="26" t="s">
        <v>66</v>
      </c>
      <c r="B126" s="1" t="n">
        <f aca="false">SUM('WH MO'!$B126:B126)</f>
        <v>0</v>
      </c>
      <c r="C126" s="1" t="n">
        <f aca="false">SUM('WH MO'!$B126:C126)</f>
        <v>0</v>
      </c>
      <c r="D126" s="1" t="n">
        <f aca="false">SUM('WH MO'!$B126:D126)</f>
        <v>0</v>
      </c>
      <c r="E126" s="1" t="n">
        <f aca="false">SUM('WH MO'!$B126:E126)</f>
        <v>0</v>
      </c>
      <c r="F126" s="1" t="n">
        <f aca="false">SUM('WH MO'!$B126:F126)</f>
        <v>0</v>
      </c>
      <c r="G126" s="1" t="n">
        <f aca="false">SUM('WH MO'!$B126:G126)</f>
        <v>0</v>
      </c>
      <c r="H126" s="1" t="n">
        <f aca="false">SUM('WH MO'!$B126:H126)</f>
        <v>0</v>
      </c>
      <c r="I126" s="1" t="n">
        <f aca="false">SUM('WH MO'!$B126:I126)</f>
        <v>0</v>
      </c>
      <c r="J126" s="1" t="n">
        <f aca="false">SUM('WH MO'!$B126:J126)</f>
        <v>0</v>
      </c>
      <c r="K126" s="1" t="n">
        <f aca="false">SUM('WH MO'!$B126:K126)</f>
        <v>0</v>
      </c>
      <c r="L126" s="1" t="n">
        <f aca="false">SUM('WH MO'!$B126:L126)</f>
        <v>0</v>
      </c>
      <c r="M126" s="1" t="n">
        <f aca="false">SUM('WH MO'!$B126:M126)</f>
        <v>0</v>
      </c>
    </row>
    <row r="127" customFormat="false" ht="12.75" hidden="false" customHeight="false" outlineLevel="0" collapsed="false">
      <c r="A127" s="26"/>
      <c r="B127" s="1" t="n">
        <f aca="false">SUM('WH MO'!$B127:B127)</f>
        <v>0</v>
      </c>
      <c r="C127" s="1" t="n">
        <f aca="false">SUM('WH MO'!$B127:C127)</f>
        <v>0</v>
      </c>
      <c r="D127" s="1" t="n">
        <f aca="false">SUM('WH MO'!$B127:D127)</f>
        <v>0</v>
      </c>
      <c r="E127" s="1" t="n">
        <f aca="false">SUM('WH MO'!$B127:E127)</f>
        <v>0</v>
      </c>
      <c r="F127" s="1" t="n">
        <f aca="false">SUM('WH MO'!$B127:F127)</f>
        <v>0</v>
      </c>
      <c r="G127" s="1" t="n">
        <f aca="false">SUM('WH MO'!$B127:G127)</f>
        <v>0</v>
      </c>
      <c r="H127" s="1" t="n">
        <f aca="false">SUM('WH MO'!$B127:H127)</f>
        <v>0</v>
      </c>
      <c r="I127" s="1" t="n">
        <f aca="false">SUM('WH MO'!$B127:I127)</f>
        <v>0</v>
      </c>
      <c r="J127" s="1" t="n">
        <f aca="false">SUM('WH MO'!$B127:J127)</f>
        <v>0</v>
      </c>
      <c r="K127" s="1" t="n">
        <f aca="false">SUM('WH MO'!$B127:K127)</f>
        <v>0</v>
      </c>
      <c r="L127" s="1" t="n">
        <f aca="false">SUM('WH MO'!$B127:L127)</f>
        <v>0</v>
      </c>
      <c r="M127" s="1" t="n">
        <f aca="false">SUM('WH MO'!$B127:M127)</f>
        <v>0</v>
      </c>
    </row>
    <row r="128" customFormat="false" ht="13.5" hidden="false" customHeight="false" outlineLevel="0" collapsed="false">
      <c r="A128" s="25" t="s">
        <v>67</v>
      </c>
      <c r="B128" s="27" t="n">
        <f aca="false">SUM('WH MO'!$B128:B128)</f>
        <v>0</v>
      </c>
      <c r="C128" s="27" t="n">
        <f aca="false">SUM('WH MO'!$B128:C128)</f>
        <v>0</v>
      </c>
      <c r="D128" s="27" t="n">
        <f aca="false">SUM('WH MO'!$B128:D128)</f>
        <v>0</v>
      </c>
      <c r="E128" s="27" t="n">
        <f aca="false">SUM('WH MO'!$B128:E128)</f>
        <v>0</v>
      </c>
      <c r="F128" s="27" t="n">
        <f aca="false">SUM('WH MO'!$B128:F128)</f>
        <v>0</v>
      </c>
      <c r="G128" s="27" t="n">
        <f aca="false">SUM('WH MO'!$B128:G128)</f>
        <v>25522.1666666667</v>
      </c>
      <c r="H128" s="27" t="n">
        <f aca="false">SUM('WH MO'!$B128:H128)</f>
        <v>51044.3333333333</v>
      </c>
      <c r="I128" s="27" t="n">
        <f aca="false">SUM('WH MO'!$B128:I128)</f>
        <v>76566.5</v>
      </c>
      <c r="J128" s="27" t="n">
        <f aca="false">SUM('WH MO'!$B128:J128)</f>
        <v>102088.666666667</v>
      </c>
      <c r="K128" s="27" t="n">
        <f aca="false">SUM('WH MO'!$B128:K128)</f>
        <v>127610.833333333</v>
      </c>
      <c r="L128" s="27" t="n">
        <f aca="false">SUM('WH MO'!$B128:L128)</f>
        <v>153134</v>
      </c>
      <c r="M128" s="27" t="n">
        <f aca="false">SUM('WH MO'!$B128:M128)</f>
        <v>178656.166666667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68</v>
      </c>
    </row>
    <row r="131" customFormat="false" ht="12.75" hidden="false" customHeight="false" outlineLevel="0" collapsed="false">
      <c r="A131" s="26" t="s">
        <v>69</v>
      </c>
      <c r="B131" s="1" t="n">
        <f aca="false">SUM('WH MO'!$B131:B131)</f>
        <v>0</v>
      </c>
      <c r="C131" s="1" t="n">
        <f aca="false">SUM('WH MO'!$B131:C131)</f>
        <v>0</v>
      </c>
      <c r="D131" s="1" t="n">
        <f aca="false">SUM('WH MO'!$B131:D131)</f>
        <v>0</v>
      </c>
      <c r="E131" s="1" t="n">
        <f aca="false">SUM('WH MO'!$B131:E131)</f>
        <v>0</v>
      </c>
      <c r="F131" s="1" t="n">
        <f aca="false">SUM('WH MO'!$B131:F131)</f>
        <v>0</v>
      </c>
      <c r="G131" s="1" t="n">
        <f aca="false">SUM('WH MO'!$B131:G131)</f>
        <v>0</v>
      </c>
      <c r="H131" s="1" t="n">
        <f aca="false">SUM('WH MO'!$B131:H131)</f>
        <v>0</v>
      </c>
      <c r="I131" s="1" t="n">
        <f aca="false">SUM('WH MO'!$B131:I131)</f>
        <v>0</v>
      </c>
      <c r="J131" s="1" t="n">
        <f aca="false">SUM('WH MO'!$B131:J131)</f>
        <v>0</v>
      </c>
      <c r="K131" s="1" t="n">
        <f aca="false">SUM('WH MO'!$B131:K131)</f>
        <v>0</v>
      </c>
      <c r="L131" s="1" t="n">
        <f aca="false">SUM('WH MO'!$B131:L131)</f>
        <v>0</v>
      </c>
      <c r="M131" s="1" t="n">
        <f aca="false">SUM('WH MO'!$B131:M131)</f>
        <v>0</v>
      </c>
    </row>
    <row r="132" customFormat="false" ht="12.75" hidden="false" customHeight="false" outlineLevel="0" collapsed="false">
      <c r="A132" s="26" t="s">
        <v>70</v>
      </c>
      <c r="B132" s="1" t="n">
        <f aca="false">SUM('WH MO'!$B132:B132)</f>
        <v>0</v>
      </c>
      <c r="C132" s="1" t="n">
        <f aca="false">SUM('WH MO'!$B132:C132)</f>
        <v>0</v>
      </c>
      <c r="D132" s="1" t="n">
        <f aca="false">SUM('WH MO'!$B132:D132)</f>
        <v>0</v>
      </c>
      <c r="E132" s="1" t="n">
        <f aca="false">SUM('WH MO'!$B132:E132)</f>
        <v>0</v>
      </c>
      <c r="F132" s="1" t="n">
        <f aca="false">SUM('WH MO'!$B132:F132)</f>
        <v>0</v>
      </c>
      <c r="G132" s="1" t="n">
        <f aca="false">SUM('WH MO'!$B132:G132)</f>
        <v>840588</v>
      </c>
      <c r="H132" s="1" t="n">
        <f aca="false">SUM('WH MO'!$B132:H132)</f>
        <v>1651690</v>
      </c>
      <c r="I132" s="1" t="n">
        <f aca="false">SUM('WH MO'!$B132:I132)</f>
        <v>2433709</v>
      </c>
      <c r="J132" s="1" t="n">
        <f aca="false">SUM('WH MO'!$B132:J132)</f>
        <v>3213604</v>
      </c>
      <c r="K132" s="1" t="n">
        <f aca="false">SUM('WH MO'!$B132:K132)</f>
        <v>3996747</v>
      </c>
      <c r="L132" s="1" t="n">
        <f aca="false">SUM('WH MO'!$B132:L132)</f>
        <v>4784065</v>
      </c>
      <c r="M132" s="1" t="n">
        <f aca="false">SUM('WH MO'!$B132:M132)</f>
        <v>5575592</v>
      </c>
    </row>
    <row r="133" customFormat="false" ht="12.75" hidden="false" customHeight="false" outlineLevel="0" collapsed="false">
      <c r="A133" s="26" t="s">
        <v>72</v>
      </c>
      <c r="B133" s="1" t="n">
        <f aca="false">SUM('WH MO'!$B133:B133)</f>
        <v>0</v>
      </c>
      <c r="C133" s="1" t="n">
        <f aca="false">SUM('WH MO'!$B133:C133)</f>
        <v>0</v>
      </c>
      <c r="D133" s="1" t="n">
        <f aca="false">SUM('WH MO'!$B133:D133)</f>
        <v>0</v>
      </c>
      <c r="E133" s="1" t="n">
        <f aca="false">SUM('WH MO'!$B133:E133)</f>
        <v>0</v>
      </c>
      <c r="F133" s="1" t="n">
        <f aca="false">SUM('WH MO'!$B133:F133)</f>
        <v>0</v>
      </c>
      <c r="G133" s="1" t="n">
        <f aca="false">SUM('WH MO'!$B133:G133)</f>
        <v>0</v>
      </c>
      <c r="H133" s="1" t="n">
        <f aca="false">SUM('WH MO'!$B133:H133)</f>
        <v>399833.333333333</v>
      </c>
      <c r="I133" s="1" t="n">
        <f aca="false">SUM('WH MO'!$B133:I133)</f>
        <v>799666.666666667</v>
      </c>
      <c r="J133" s="1" t="n">
        <f aca="false">SUM('WH MO'!$B133:J133)</f>
        <v>1199500</v>
      </c>
      <c r="K133" s="1" t="n">
        <f aca="false">SUM('WH MO'!$B133:K133)</f>
        <v>1599333.33333333</v>
      </c>
      <c r="L133" s="1" t="n">
        <f aca="false">SUM('WH MO'!$B133:L133)</f>
        <v>1999166.66666667</v>
      </c>
      <c r="M133" s="1" t="n">
        <f aca="false">SUM('WH MO'!$B133:M133)</f>
        <v>2399000</v>
      </c>
    </row>
    <row r="134" customFormat="false" ht="12.75" hidden="false" customHeight="false" outlineLevel="0" collapsed="false">
      <c r="A134" s="26"/>
      <c r="B134" s="1" t="n">
        <f aca="false">SUM('WH MO'!$B134:B134)</f>
        <v>0</v>
      </c>
      <c r="C134" s="1" t="n">
        <f aca="false">SUM('WH MO'!$B134:C134)</f>
        <v>0</v>
      </c>
      <c r="D134" s="1" t="n">
        <f aca="false">SUM('WH MO'!$B134:D134)</f>
        <v>0</v>
      </c>
      <c r="E134" s="1" t="n">
        <f aca="false">SUM('WH MO'!$B134:E134)</f>
        <v>0</v>
      </c>
      <c r="F134" s="1" t="n">
        <f aca="false">SUM('WH MO'!$B134:F134)</f>
        <v>0</v>
      </c>
      <c r="G134" s="1" t="n">
        <f aca="false">SUM('WH MO'!$B134:G134)</f>
        <v>0</v>
      </c>
      <c r="H134" s="1" t="n">
        <f aca="false">SUM('WH MO'!$B134:H134)</f>
        <v>0</v>
      </c>
      <c r="I134" s="1" t="n">
        <f aca="false">SUM('WH MO'!$B134:I134)</f>
        <v>0</v>
      </c>
      <c r="J134" s="1" t="n">
        <f aca="false">SUM('WH MO'!$B134:J134)</f>
        <v>0</v>
      </c>
      <c r="K134" s="1" t="n">
        <f aca="false">SUM('WH MO'!$B134:K134)</f>
        <v>0</v>
      </c>
      <c r="L134" s="1" t="n">
        <f aca="false">SUM('WH MO'!$B134:L134)</f>
        <v>0</v>
      </c>
      <c r="M134" s="1" t="n">
        <f aca="false">SUM('WH MO'!$B134:M134)</f>
        <v>0</v>
      </c>
    </row>
    <row r="135" customFormat="false" ht="13.5" hidden="false" customHeight="false" outlineLevel="0" collapsed="false">
      <c r="A135" s="25" t="s">
        <v>73</v>
      </c>
      <c r="B135" s="27" t="n">
        <f aca="false">SUM('WH MO'!$B135:B135)</f>
        <v>0</v>
      </c>
      <c r="C135" s="27" t="n">
        <f aca="false">SUM('WH MO'!$B135:C135)</f>
        <v>0</v>
      </c>
      <c r="D135" s="27" t="n">
        <f aca="false">SUM('WH MO'!$B135:D135)</f>
        <v>0</v>
      </c>
      <c r="E135" s="27" t="n">
        <f aca="false">SUM('WH MO'!$B135:E135)</f>
        <v>0</v>
      </c>
      <c r="F135" s="27" t="n">
        <f aca="false">SUM('WH MO'!$B135:F135)</f>
        <v>0</v>
      </c>
      <c r="G135" s="27" t="n">
        <f aca="false">SUM('WH MO'!$B135:G135)</f>
        <v>840588</v>
      </c>
      <c r="H135" s="27" t="n">
        <f aca="false">SUM('WH MO'!$B135:H135)</f>
        <v>2051523.33333333</v>
      </c>
      <c r="I135" s="27" t="n">
        <f aca="false">SUM('WH MO'!$B135:I135)</f>
        <v>3233375.66666667</v>
      </c>
      <c r="J135" s="27" t="n">
        <f aca="false">SUM('WH MO'!$B135:J135)</f>
        <v>4413104</v>
      </c>
      <c r="K135" s="27" t="n">
        <f aca="false">SUM('WH MO'!$B135:K135)</f>
        <v>5596080.33333333</v>
      </c>
      <c r="L135" s="27" t="n">
        <f aca="false">SUM('WH MO'!$B135:L135)</f>
        <v>6783231.66666667</v>
      </c>
      <c r="M135" s="27" t="n">
        <f aca="false">SUM('WH MO'!$B135:M135)</f>
        <v>7974592</v>
      </c>
    </row>
    <row r="137" customFormat="false" ht="13.5" hidden="false" customHeight="false" outlineLevel="0" collapsed="false">
      <c r="A137" s="10" t="s">
        <v>74</v>
      </c>
      <c r="B137" s="28" t="n">
        <f aca="false">SUM('WH MO'!$B137:B137)</f>
        <v>170256</v>
      </c>
      <c r="C137" s="28" t="n">
        <f aca="false">SUM('WH MO'!$B137:C137)</f>
        <v>367529</v>
      </c>
      <c r="D137" s="28" t="n">
        <f aca="false">SUM('WH MO'!$B137:D137)</f>
        <v>587307</v>
      </c>
      <c r="E137" s="28" t="n">
        <f aca="false">SUM('WH MO'!$B137:E137)</f>
        <v>757585</v>
      </c>
      <c r="F137" s="28" t="n">
        <f aca="false">SUM('WH MO'!$B137:F137)</f>
        <v>891081</v>
      </c>
      <c r="G137" s="28" t="n">
        <f aca="false">SUM('WH MO'!$B137:G137)</f>
        <v>2041073.97619048</v>
      </c>
      <c r="H137" s="28" t="n">
        <f aca="false">SUM('WH MO'!$B137:H137)</f>
        <v>3530581.28571429</v>
      </c>
      <c r="I137" s="28" t="n">
        <f aca="false">SUM('WH MO'!$B137:I137)</f>
        <v>4991005.5952381</v>
      </c>
      <c r="J137" s="28" t="n">
        <f aca="false">SUM('WH MO'!$B137:J137)</f>
        <v>6449305.90476191</v>
      </c>
      <c r="K137" s="28" t="n">
        <f aca="false">SUM('WH MO'!$B137:K137)</f>
        <v>8000640.21428572</v>
      </c>
      <c r="L137" s="28" t="n">
        <f aca="false">SUM('WH MO'!$B137:L137)</f>
        <v>9466365.52380952</v>
      </c>
      <c r="M137" s="28" t="n">
        <f aca="false">SUM('WH MO'!$B137:M137)</f>
        <v>10936299.8333333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Wheatland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94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XML/filtered-attachments/xls/00_O_M_analysis___0003.xls'#$WH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45926.945307863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95</v>
      </c>
      <c r="C147" s="15" t="s">
        <v>95</v>
      </c>
      <c r="D147" s="15" t="s">
        <v>95</v>
      </c>
      <c r="E147" s="15" t="s">
        <v>95</v>
      </c>
      <c r="F147" s="15" t="s">
        <v>95</v>
      </c>
      <c r="G147" s="15" t="s">
        <v>95</v>
      </c>
      <c r="H147" s="15" t="s">
        <v>95</v>
      </c>
      <c r="I147" s="15" t="s">
        <v>95</v>
      </c>
      <c r="J147" s="15" t="s">
        <v>95</v>
      </c>
      <c r="K147" s="15" t="s">
        <v>95</v>
      </c>
      <c r="L147" s="15" t="s">
        <v>95</v>
      </c>
      <c r="M147" s="15" t="s">
        <v>95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23</v>
      </c>
      <c r="B150" s="19" t="n">
        <f aca="false">+B80-B10</f>
        <v>170256</v>
      </c>
      <c r="C150" s="19" t="n">
        <f aca="false">+C80-C10</f>
        <v>268141.18</v>
      </c>
      <c r="D150" s="19" t="n">
        <f aca="false">+D80-D10</f>
        <v>339987.18</v>
      </c>
      <c r="E150" s="19" t="n">
        <f aca="false">+E80-E10</f>
        <v>347772.11</v>
      </c>
      <c r="F150" s="19" t="n">
        <f aca="false">+F80-F10</f>
        <v>281268.11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25</v>
      </c>
    </row>
    <row r="153" customFormat="false" ht="12.75" hidden="false" customHeight="false" outlineLevel="0" collapsed="false">
      <c r="A153" s="20" t="s">
        <v>26</v>
      </c>
    </row>
    <row r="154" customFormat="false" ht="12.75" hidden="false" customHeight="false" outlineLevel="0" collapsed="false">
      <c r="A154" s="21" t="s">
        <v>27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</row>
    <row r="155" customFormat="false" ht="12.75" hidden="false" customHeight="false" outlineLevel="0" collapsed="false">
      <c r="A155" s="21" t="s">
        <v>28</v>
      </c>
      <c r="B155" s="1" t="n">
        <f aca="false">+B85-B15</f>
        <v>0</v>
      </c>
      <c r="C155" s="1" t="n">
        <f aca="false">+C85-C15</f>
        <v>0</v>
      </c>
      <c r="D155" s="1" t="n">
        <f aca="false">+D85-D15</f>
        <v>0</v>
      </c>
      <c r="E155" s="1" t="n">
        <f aca="false">+E85-E15</f>
        <v>0</v>
      </c>
      <c r="F155" s="1" t="n">
        <f aca="false">+F85-F15</f>
        <v>0</v>
      </c>
      <c r="G155" s="1" t="n">
        <f aca="false">+G85-G15</f>
        <v>0</v>
      </c>
      <c r="H155" s="1" t="n">
        <f aca="false">+H85-H15</f>
        <v>0</v>
      </c>
      <c r="I155" s="1" t="n">
        <f aca="false">+I85-I15</f>
        <v>0</v>
      </c>
      <c r="J155" s="1" t="n">
        <f aca="false">+J85-J15</f>
        <v>0</v>
      </c>
      <c r="K155" s="1" t="n">
        <f aca="false">+K85-K15</f>
        <v>0</v>
      </c>
      <c r="L155" s="1" t="n">
        <f aca="false">+L85-L15</f>
        <v>0</v>
      </c>
      <c r="M155" s="1" t="n">
        <f aca="false">+M85-M15</f>
        <v>0</v>
      </c>
    </row>
    <row r="156" customFormat="false" ht="12.75" hidden="false" customHeight="false" outlineLevel="0" collapsed="false">
      <c r="A156" s="21" t="s">
        <v>29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</row>
    <row r="157" customFormat="false" ht="12.75" hidden="false" customHeight="false" outlineLevel="0" collapsed="false">
      <c r="A157" s="21" t="s">
        <v>30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</row>
    <row r="158" customFormat="false" ht="12.75" hidden="false" customHeight="false" outlineLevel="0" collapsed="false">
      <c r="A158" s="21" t="s">
        <v>31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</row>
    <row r="159" customFormat="false" ht="12.75" hidden="false" customHeight="false" outlineLevel="0" collapsed="false">
      <c r="A159" s="21" t="s">
        <v>32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</row>
    <row r="160" customFormat="false" ht="15" hidden="false" customHeight="true" outlineLevel="0" collapsed="false">
      <c r="A160" s="21" t="s">
        <v>33</v>
      </c>
      <c r="B160" s="1" t="n">
        <f aca="false">+B90-B20</f>
        <v>0</v>
      </c>
      <c r="C160" s="1" t="n">
        <f aca="false">+C90-C20</f>
        <v>0</v>
      </c>
      <c r="D160" s="1" t="n">
        <f aca="false">+D90-D20</f>
        <v>0</v>
      </c>
      <c r="E160" s="1" t="n">
        <f aca="false">+E90-E20</f>
        <v>0</v>
      </c>
      <c r="F160" s="1" t="n">
        <f aca="false">+F90-F20</f>
        <v>0</v>
      </c>
      <c r="G160" s="1" t="n">
        <f aca="false">+G90-G20</f>
        <v>0</v>
      </c>
      <c r="H160" s="1" t="n">
        <f aca="false">+H90-H20</f>
        <v>0</v>
      </c>
      <c r="I160" s="1" t="n">
        <f aca="false">+I90-I20</f>
        <v>0</v>
      </c>
      <c r="J160" s="1" t="n">
        <f aca="false">+J90-J20</f>
        <v>0</v>
      </c>
      <c r="K160" s="1" t="n">
        <f aca="false">+K90-K20</f>
        <v>0</v>
      </c>
      <c r="L160" s="1" t="n">
        <f aca="false">+L90-L20</f>
        <v>0</v>
      </c>
      <c r="M160" s="1" t="n">
        <f aca="false">+M90-M20</f>
        <v>0</v>
      </c>
    </row>
    <row r="161" customFormat="false" ht="15" hidden="false" customHeight="true" outlineLevel="0" collapsed="false">
      <c r="A161" s="21" t="s">
        <v>34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</row>
    <row r="162" customFormat="false" ht="15" hidden="false" customHeight="true" outlineLevel="0" collapsed="false">
      <c r="A162" s="21" t="s">
        <v>35</v>
      </c>
      <c r="B162" s="1" t="n">
        <f aca="false">+B92-B22</f>
        <v>0</v>
      </c>
      <c r="C162" s="1" t="n">
        <f aca="false">+C92-C22</f>
        <v>0</v>
      </c>
      <c r="D162" s="1" t="n">
        <f aca="false">+D92-D22</f>
        <v>0</v>
      </c>
      <c r="E162" s="1" t="n">
        <f aca="false">+E92-E22</f>
        <v>0</v>
      </c>
      <c r="F162" s="1" t="n">
        <f aca="false">+F92-F22</f>
        <v>0</v>
      </c>
      <c r="G162" s="1" t="n">
        <f aca="false">+G92-G22</f>
        <v>0</v>
      </c>
      <c r="H162" s="1" t="n">
        <f aca="false">+H92-H22</f>
        <v>0</v>
      </c>
      <c r="I162" s="1" t="n">
        <f aca="false">+I92-I22</f>
        <v>0</v>
      </c>
      <c r="J162" s="1" t="n">
        <f aca="false">+J92-J22</f>
        <v>0</v>
      </c>
      <c r="K162" s="1" t="n">
        <f aca="false">+K92-K22</f>
        <v>0</v>
      </c>
      <c r="L162" s="1" t="n">
        <f aca="false">+L92-L22</f>
        <v>0</v>
      </c>
      <c r="M162" s="1" t="n">
        <f aca="false">+M92-M22</f>
        <v>0</v>
      </c>
    </row>
    <row r="163" customFormat="false" ht="12.75" hidden="false" customHeight="false" outlineLevel="0" collapsed="false">
      <c r="A163" s="21" t="s">
        <v>36</v>
      </c>
      <c r="B163" s="1" t="n">
        <f aca="false">+B93-B23</f>
        <v>0</v>
      </c>
      <c r="C163" s="1" t="n">
        <f aca="false">+C93-C23</f>
        <v>0</v>
      </c>
      <c r="D163" s="1" t="n">
        <f aca="false">+D93-D23</f>
        <v>0</v>
      </c>
      <c r="E163" s="1" t="n">
        <f aca="false">+E93-E23</f>
        <v>0</v>
      </c>
      <c r="F163" s="1" t="n">
        <f aca="false">+F93-F23</f>
        <v>0</v>
      </c>
      <c r="G163" s="1" t="n">
        <f aca="false">+G93-G23</f>
        <v>0</v>
      </c>
      <c r="H163" s="1" t="n">
        <f aca="false">+H93-H23</f>
        <v>0</v>
      </c>
      <c r="I163" s="1" t="n">
        <f aca="false">+I93-I23</f>
        <v>0</v>
      </c>
      <c r="J163" s="1" t="n">
        <f aca="false">+J93-J23</f>
        <v>0</v>
      </c>
      <c r="K163" s="1" t="n">
        <f aca="false">+K93-K23</f>
        <v>0</v>
      </c>
      <c r="L163" s="1" t="n">
        <f aca="false">+L93-L23</f>
        <v>0</v>
      </c>
      <c r="M163" s="1" t="n">
        <f aca="false">+M93-M23</f>
        <v>0</v>
      </c>
    </row>
    <row r="164" customFormat="false" ht="12.75" hidden="false" customHeight="false" outlineLevel="0" collapsed="false">
      <c r="A164" s="21" t="s">
        <v>37</v>
      </c>
      <c r="B164" s="1" t="n">
        <f aca="false">+B94-B24</f>
        <v>0</v>
      </c>
      <c r="C164" s="1" t="n">
        <f aca="false">+C94-C24</f>
        <v>0</v>
      </c>
      <c r="D164" s="1" t="n">
        <f aca="false">+D94-D24</f>
        <v>0</v>
      </c>
      <c r="E164" s="1" t="n">
        <f aca="false">+E94-E24</f>
        <v>0</v>
      </c>
      <c r="F164" s="1" t="n">
        <f aca="false">+F94-F24</f>
        <v>0</v>
      </c>
      <c r="G164" s="1" t="n">
        <f aca="false">+G94-G24</f>
        <v>0</v>
      </c>
      <c r="H164" s="1" t="n">
        <f aca="false">+H94-H24</f>
        <v>0</v>
      </c>
      <c r="I164" s="1" t="n">
        <f aca="false">+I94-I24</f>
        <v>0</v>
      </c>
      <c r="J164" s="1" t="n">
        <f aca="false">+J94-J24</f>
        <v>0</v>
      </c>
      <c r="K164" s="1" t="n">
        <f aca="false">+K94-K24</f>
        <v>0</v>
      </c>
      <c r="L164" s="1" t="n">
        <f aca="false">+L94-L24</f>
        <v>0</v>
      </c>
      <c r="M164" s="1" t="n">
        <f aca="false">+M94-M24</f>
        <v>0</v>
      </c>
    </row>
    <row r="165" customFormat="false" ht="12.75" hidden="false" customHeight="false" outlineLevel="0" collapsed="false">
      <c r="A165" s="21" t="s">
        <v>38</v>
      </c>
      <c r="B165" s="1" t="n">
        <f aca="false">+B95-B25</f>
        <v>0</v>
      </c>
      <c r="C165" s="1" t="n">
        <f aca="false">+C95-C25</f>
        <v>0</v>
      </c>
      <c r="D165" s="1" t="n">
        <f aca="false">+D95-D25</f>
        <v>0</v>
      </c>
      <c r="E165" s="1" t="n">
        <f aca="false">+E95-E25</f>
        <v>0</v>
      </c>
      <c r="F165" s="1" t="n">
        <f aca="false">+F95-F25</f>
        <v>0</v>
      </c>
      <c r="G165" s="1" t="n">
        <f aca="false">+G95-G25</f>
        <v>0</v>
      </c>
      <c r="H165" s="1" t="n">
        <f aca="false">+H95-H25</f>
        <v>0</v>
      </c>
      <c r="I165" s="1" t="n">
        <f aca="false">+I95-I25</f>
        <v>0</v>
      </c>
      <c r="J165" s="1" t="n">
        <f aca="false">+J95-J25</f>
        <v>0</v>
      </c>
      <c r="K165" s="1" t="n">
        <f aca="false">+K95-K25</f>
        <v>0</v>
      </c>
      <c r="L165" s="1" t="n">
        <f aca="false">+L95-L25</f>
        <v>0</v>
      </c>
      <c r="M165" s="1" t="n">
        <f aca="false">+M95-M25</f>
        <v>0</v>
      </c>
    </row>
    <row r="166" customFormat="false" ht="12.75" hidden="false" customHeight="false" outlineLevel="0" collapsed="false">
      <c r="A166" s="21" t="s">
        <v>39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</row>
    <row r="167" customFormat="false" ht="12.75" hidden="false" customHeight="false" outlineLevel="0" collapsed="false">
      <c r="A167" s="21" t="s">
        <v>40</v>
      </c>
      <c r="B167" s="1" t="n">
        <f aca="false">+B97-B27</f>
        <v>0</v>
      </c>
      <c r="C167" s="1" t="n">
        <f aca="false">+C97-C27</f>
        <v>0</v>
      </c>
      <c r="D167" s="1" t="n">
        <f aca="false">+D97-D27</f>
        <v>0</v>
      </c>
      <c r="E167" s="1" t="n">
        <f aca="false">+E97-E27</f>
        <v>0</v>
      </c>
      <c r="F167" s="1" t="n">
        <f aca="false">+F97-F27</f>
        <v>0</v>
      </c>
      <c r="G167" s="1" t="n">
        <f aca="false">+G97-G27</f>
        <v>0</v>
      </c>
      <c r="H167" s="1" t="n">
        <f aca="false">+H97-H27</f>
        <v>0</v>
      </c>
      <c r="I167" s="1" t="n">
        <f aca="false">+I97-I27</f>
        <v>0</v>
      </c>
      <c r="J167" s="1" t="n">
        <f aca="false">+J97-J27</f>
        <v>0</v>
      </c>
      <c r="K167" s="1" t="n">
        <f aca="false">+K97-K27</f>
        <v>0</v>
      </c>
      <c r="L167" s="1" t="n">
        <f aca="false">+L97-L27</f>
        <v>0</v>
      </c>
      <c r="M167" s="1" t="n">
        <f aca="false">+M97-M27</f>
        <v>0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0</v>
      </c>
      <c r="C168" s="1" t="n">
        <f aca="false">+C98-C28</f>
        <v>0</v>
      </c>
      <c r="D168" s="1" t="n">
        <f aca="false">+D98-D28</f>
        <v>0</v>
      </c>
      <c r="E168" s="1" t="n">
        <f aca="false">+E98-E28</f>
        <v>0</v>
      </c>
      <c r="F168" s="1" t="n">
        <f aca="false">+F98-F28</f>
        <v>0</v>
      </c>
      <c r="G168" s="1" t="n">
        <f aca="false">+G98-G28</f>
        <v>0</v>
      </c>
      <c r="H168" s="1" t="n">
        <f aca="false">+H98-H28</f>
        <v>0</v>
      </c>
      <c r="I168" s="1" t="n">
        <f aca="false">+I98-I28</f>
        <v>0</v>
      </c>
      <c r="J168" s="1" t="n">
        <f aca="false">+J98-J28</f>
        <v>0</v>
      </c>
      <c r="K168" s="1" t="n">
        <f aca="false">+K98-K28</f>
        <v>0</v>
      </c>
      <c r="L168" s="1" t="n">
        <f aca="false">+L98-L28</f>
        <v>0</v>
      </c>
      <c r="M168" s="1" t="n">
        <f aca="false">+M98-M28</f>
        <v>0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0</v>
      </c>
      <c r="D169" s="1" t="n">
        <f aca="false">+D99-D29</f>
        <v>0</v>
      </c>
      <c r="E169" s="1" t="n">
        <f aca="false">+E99-E29</f>
        <v>0</v>
      </c>
      <c r="F169" s="1" t="n">
        <f aca="false">+F99-F29</f>
        <v>0</v>
      </c>
      <c r="G169" s="1" t="n">
        <f aca="false">+G99-G29</f>
        <v>0</v>
      </c>
      <c r="H169" s="1" t="n">
        <f aca="false">+H99-H29</f>
        <v>0</v>
      </c>
      <c r="I169" s="1" t="n">
        <f aca="false">+I99-I29</f>
        <v>0</v>
      </c>
      <c r="J169" s="1" t="n">
        <f aca="false">+J99-J29</f>
        <v>0</v>
      </c>
      <c r="K169" s="1" t="n">
        <f aca="false">+K99-K29</f>
        <v>0</v>
      </c>
      <c r="L169" s="1" t="n">
        <f aca="false">+L99-L29</f>
        <v>0</v>
      </c>
      <c r="M169" s="1" t="n">
        <f aca="false">+M99-M29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+B100-B30</f>
        <v>0</v>
      </c>
      <c r="C170" s="1" t="n">
        <f aca="false">+C100-C30</f>
        <v>0</v>
      </c>
      <c r="D170" s="1" t="n">
        <f aca="false">+D100-D30</f>
        <v>0</v>
      </c>
      <c r="E170" s="1" t="n">
        <f aca="false">+E100-E30</f>
        <v>0</v>
      </c>
      <c r="F170" s="1" t="n">
        <f aca="false">+F100-F30</f>
        <v>0</v>
      </c>
      <c r="G170" s="1" t="n">
        <f aca="false">+G100-G30</f>
        <v>0</v>
      </c>
      <c r="H170" s="1" t="n">
        <f aca="false">+H100-H30</f>
        <v>0</v>
      </c>
      <c r="I170" s="1" t="n">
        <f aca="false">+I100-I30</f>
        <v>0</v>
      </c>
      <c r="J170" s="1" t="n">
        <f aca="false">+J100-J30</f>
        <v>0</v>
      </c>
      <c r="K170" s="1" t="n">
        <f aca="false">+K100-K30</f>
        <v>0</v>
      </c>
      <c r="L170" s="1" t="n">
        <f aca="false">+L100-L30</f>
        <v>0</v>
      </c>
      <c r="M170" s="1" t="n">
        <f aca="false">+M100-M30</f>
        <v>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0</v>
      </c>
      <c r="C171" s="1" t="n">
        <f aca="false">+C101-C31</f>
        <v>0</v>
      </c>
      <c r="D171" s="1" t="n">
        <f aca="false">+D101-D31</f>
        <v>0</v>
      </c>
      <c r="E171" s="1" t="n">
        <f aca="false">+E101-E31</f>
        <v>0</v>
      </c>
      <c r="F171" s="1" t="n">
        <f aca="false">+F101-F31</f>
        <v>0</v>
      </c>
      <c r="G171" s="1" t="n">
        <f aca="false">+G101-G31</f>
        <v>0</v>
      </c>
      <c r="H171" s="1" t="n">
        <f aca="false">+H101-H31</f>
        <v>0</v>
      </c>
      <c r="I171" s="1" t="n">
        <f aca="false">+I101-I31</f>
        <v>0</v>
      </c>
      <c r="J171" s="1" t="n">
        <f aca="false">+J101-J31</f>
        <v>0</v>
      </c>
      <c r="K171" s="1" t="n">
        <f aca="false">+K101-K31</f>
        <v>0</v>
      </c>
      <c r="L171" s="1" t="n">
        <f aca="false">+L101-L31</f>
        <v>0</v>
      </c>
      <c r="M171" s="1" t="n">
        <f aca="false">+M101-M31</f>
        <v>0</v>
      </c>
    </row>
    <row r="172" customFormat="false" ht="12.75" hidden="false" customHeight="false" outlineLevel="0" collapsed="false">
      <c r="A172" s="21" t="s">
        <v>45</v>
      </c>
      <c r="B172" s="1" t="n">
        <f aca="false">+B102-B32</f>
        <v>0</v>
      </c>
      <c r="C172" s="1" t="n">
        <f aca="false">+C102-C32</f>
        <v>0</v>
      </c>
      <c r="D172" s="1" t="n">
        <f aca="false">+D102-D32</f>
        <v>0</v>
      </c>
      <c r="E172" s="1" t="n">
        <f aca="false">+E102-E32</f>
        <v>0</v>
      </c>
      <c r="F172" s="1" t="n">
        <f aca="false">+F102-F32</f>
        <v>0</v>
      </c>
      <c r="G172" s="1" t="n">
        <f aca="false">+G102-G32</f>
        <v>0</v>
      </c>
      <c r="H172" s="1" t="n">
        <f aca="false">+H102-H32</f>
        <v>0</v>
      </c>
      <c r="I172" s="1" t="n">
        <f aca="false">+I102-I32</f>
        <v>0</v>
      </c>
      <c r="J172" s="1" t="n">
        <f aca="false">+J102-J32</f>
        <v>0</v>
      </c>
      <c r="K172" s="1" t="n">
        <f aca="false">+K102-K32</f>
        <v>0</v>
      </c>
      <c r="L172" s="1" t="n">
        <f aca="false">+L102-L32</f>
        <v>0</v>
      </c>
      <c r="M172" s="1" t="n">
        <f aca="false">+M102-M32</f>
        <v>0</v>
      </c>
    </row>
    <row r="173" customFormat="false" ht="12.75" hidden="false" customHeight="false" outlineLevel="0" collapsed="false">
      <c r="A173" s="21" t="s">
        <v>46</v>
      </c>
      <c r="B173" s="1" t="n">
        <f aca="false">+B103-B33</f>
        <v>0</v>
      </c>
      <c r="C173" s="1" t="n">
        <f aca="false">+C103-C33</f>
        <v>0</v>
      </c>
      <c r="D173" s="1" t="n">
        <f aca="false">+D103-D33</f>
        <v>0</v>
      </c>
      <c r="E173" s="1" t="n">
        <f aca="false">+E103-E33</f>
        <v>0</v>
      </c>
      <c r="F173" s="1" t="n">
        <f aca="false">+F103-F33</f>
        <v>0</v>
      </c>
      <c r="G173" s="1" t="n">
        <f aca="false">+G103-G33</f>
        <v>0</v>
      </c>
      <c r="H173" s="1" t="n">
        <f aca="false">+H103-H33</f>
        <v>0</v>
      </c>
      <c r="I173" s="1" t="n">
        <f aca="false">+I103-I33</f>
        <v>0</v>
      </c>
      <c r="J173" s="1" t="n">
        <f aca="false">+J103-J33</f>
        <v>0</v>
      </c>
      <c r="K173" s="1" t="n">
        <f aca="false">+K103-K33</f>
        <v>0</v>
      </c>
      <c r="L173" s="1" t="n">
        <f aca="false">+L103-L33</f>
        <v>0</v>
      </c>
      <c r="M173" s="1" t="n">
        <f aca="false">+M103-M33</f>
        <v>0</v>
      </c>
    </row>
    <row r="174" customFormat="false" ht="12.75" hidden="false" customHeight="false" outlineLevel="0" collapsed="false">
      <c r="A174" s="21" t="s">
        <v>47</v>
      </c>
      <c r="B174" s="1" t="n">
        <f aca="false">+B104-B34</f>
        <v>0</v>
      </c>
      <c r="C174" s="1" t="n">
        <f aca="false">+C104-C34</f>
        <v>0</v>
      </c>
      <c r="D174" s="1" t="n">
        <f aca="false">+D104-D34</f>
        <v>0</v>
      </c>
      <c r="E174" s="1" t="n">
        <f aca="false">+E104-E34</f>
        <v>0</v>
      </c>
      <c r="F174" s="1" t="n">
        <f aca="false">+F104-F34</f>
        <v>0</v>
      </c>
      <c r="G174" s="1" t="n">
        <f aca="false">+G104-G34</f>
        <v>0</v>
      </c>
      <c r="H174" s="1" t="n">
        <f aca="false">+H104-H34</f>
        <v>0</v>
      </c>
      <c r="I174" s="1" t="n">
        <f aca="false">+I104-I34</f>
        <v>0</v>
      </c>
      <c r="J174" s="1" t="n">
        <f aca="false">+J104-J34</f>
        <v>0</v>
      </c>
      <c r="K174" s="1" t="n">
        <f aca="false">+K104-K34</f>
        <v>0</v>
      </c>
      <c r="L174" s="1" t="n">
        <f aca="false">+L104-L34</f>
        <v>0</v>
      </c>
      <c r="M174" s="1" t="n">
        <f aca="false">+M104-M34</f>
        <v>0</v>
      </c>
    </row>
    <row r="175" customFormat="false" ht="12.75" hidden="false" customHeight="false" outlineLevel="0" collapsed="false">
      <c r="A175" s="21" t="s">
        <v>48</v>
      </c>
      <c r="B175" s="1" t="n">
        <f aca="false">+B105-B35</f>
        <v>0</v>
      </c>
      <c r="C175" s="1" t="n">
        <f aca="false">+C105-C35</f>
        <v>0</v>
      </c>
      <c r="D175" s="1" t="n">
        <f aca="false">+D105-D35</f>
        <v>0</v>
      </c>
      <c r="E175" s="1" t="n">
        <f aca="false">+E105-E35</f>
        <v>0</v>
      </c>
      <c r="F175" s="1" t="n">
        <f aca="false">+F105-F35</f>
        <v>0</v>
      </c>
      <c r="G175" s="1" t="n">
        <f aca="false">+G105-G35</f>
        <v>0</v>
      </c>
      <c r="H175" s="1" t="n">
        <f aca="false">+H105-H35</f>
        <v>0</v>
      </c>
      <c r="I175" s="1" t="n">
        <f aca="false">+I105-I35</f>
        <v>0</v>
      </c>
      <c r="J175" s="1" t="n">
        <f aca="false">+J105-J35</f>
        <v>0</v>
      </c>
      <c r="K175" s="1" t="n">
        <f aca="false">+K105-K35</f>
        <v>0</v>
      </c>
      <c r="L175" s="1" t="n">
        <f aca="false">+L105-L35</f>
        <v>0</v>
      </c>
      <c r="M175" s="1" t="n">
        <f aca="false">+M105-M35</f>
        <v>0</v>
      </c>
    </row>
    <row r="176" customFormat="false" ht="12.75" hidden="false" customHeight="false" outlineLevel="0" collapsed="false">
      <c r="A176" s="21" t="s">
        <v>49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</row>
    <row r="177" customFormat="false" ht="12.75" hidden="false" customHeight="false" outlineLevel="0" collapsed="false">
      <c r="A177" s="21" t="s">
        <v>50</v>
      </c>
      <c r="B177" s="1" t="n">
        <f aca="false">+B107-B37</f>
        <v>0</v>
      </c>
      <c r="C177" s="1" t="n">
        <f aca="false">+C107-C37</f>
        <v>0</v>
      </c>
      <c r="D177" s="1" t="n">
        <f aca="false">+D107-D37</f>
        <v>0</v>
      </c>
      <c r="E177" s="1" t="n">
        <f aca="false">+E107-E37</f>
        <v>0</v>
      </c>
      <c r="F177" s="1" t="n">
        <f aca="false">+F107-F37</f>
        <v>0</v>
      </c>
      <c r="G177" s="1" t="n">
        <f aca="false">+G107-G37</f>
        <v>0</v>
      </c>
      <c r="H177" s="1" t="n">
        <f aca="false">+H107-H37</f>
        <v>0</v>
      </c>
      <c r="I177" s="1" t="n">
        <f aca="false">+I107-I37</f>
        <v>0</v>
      </c>
      <c r="J177" s="1" t="n">
        <f aca="false">+J107-J37</f>
        <v>0</v>
      </c>
      <c r="K177" s="1" t="n">
        <f aca="false">+K107-K37</f>
        <v>0</v>
      </c>
      <c r="L177" s="1" t="n">
        <f aca="false">+L107-L37</f>
        <v>0</v>
      </c>
      <c r="M177" s="1" t="n">
        <f aca="false">+M107-M37</f>
        <v>0</v>
      </c>
    </row>
    <row r="178" customFormat="false" ht="12.75" hidden="false" customHeight="false" outlineLevel="0" collapsed="false">
      <c r="A178" s="21" t="s">
        <v>51</v>
      </c>
      <c r="B178" s="1" t="n">
        <f aca="false">+B108-B38</f>
        <v>0</v>
      </c>
      <c r="C178" s="1" t="n">
        <f aca="false">+C108-C38</f>
        <v>0</v>
      </c>
      <c r="D178" s="1" t="n">
        <f aca="false">+D108-D38</f>
        <v>0</v>
      </c>
      <c r="E178" s="1" t="n">
        <f aca="false">+E108-E38</f>
        <v>0</v>
      </c>
      <c r="F178" s="1" t="n">
        <f aca="false">+F108-F38</f>
        <v>0</v>
      </c>
      <c r="G178" s="1" t="n">
        <f aca="false">+G108-G38</f>
        <v>0</v>
      </c>
      <c r="H178" s="1" t="n">
        <f aca="false">+H108-H38</f>
        <v>0</v>
      </c>
      <c r="I178" s="1" t="n">
        <f aca="false">+I108-I38</f>
        <v>0</v>
      </c>
      <c r="J178" s="1" t="n">
        <f aca="false">+J108-J38</f>
        <v>0</v>
      </c>
      <c r="K178" s="1" t="n">
        <f aca="false">+K108-K38</f>
        <v>0</v>
      </c>
      <c r="L178" s="1" t="n">
        <f aca="false">+L108-L38</f>
        <v>0</v>
      </c>
      <c r="M178" s="1" t="n">
        <f aca="false">+M108-M38</f>
        <v>0</v>
      </c>
    </row>
    <row r="179" customFormat="false" ht="12.75" hidden="false" customHeight="false" outlineLevel="0" collapsed="false">
      <c r="A179" s="21" t="s">
        <v>52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</row>
    <row r="180" customFormat="false" ht="12.75" hidden="false" customHeight="false" outlineLevel="0" collapsed="false">
      <c r="A180" s="21" t="s">
        <v>53</v>
      </c>
      <c r="B180" s="1" t="n">
        <f aca="false">+B110-B40</f>
        <v>0</v>
      </c>
      <c r="C180" s="1" t="n">
        <f aca="false">+C110-C40</f>
        <v>0</v>
      </c>
      <c r="D180" s="1" t="n">
        <f aca="false">+D110-D40</f>
        <v>0</v>
      </c>
      <c r="E180" s="1" t="n">
        <f aca="false">+E110-E40</f>
        <v>0</v>
      </c>
      <c r="F180" s="1" t="n">
        <f aca="false">+F110-F40</f>
        <v>0</v>
      </c>
      <c r="G180" s="1" t="n">
        <f aca="false">+G110-G40</f>
        <v>0</v>
      </c>
      <c r="H180" s="1" t="n">
        <f aca="false">+H110-H40</f>
        <v>0</v>
      </c>
      <c r="I180" s="1" t="n">
        <f aca="false">+I110-I40</f>
        <v>0</v>
      </c>
      <c r="J180" s="1" t="n">
        <f aca="false">+J110-J40</f>
        <v>0</v>
      </c>
      <c r="K180" s="1" t="n">
        <f aca="false">+K110-K40</f>
        <v>0</v>
      </c>
      <c r="L180" s="1" t="n">
        <f aca="false">+L110-L40</f>
        <v>0</v>
      </c>
      <c r="M180" s="1" t="n">
        <f aca="false">+M110-M40</f>
        <v>0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54</v>
      </c>
      <c r="B182" s="23" t="n">
        <f aca="false">SUM(B153:B181)</f>
        <v>0</v>
      </c>
      <c r="C182" s="23" t="n">
        <f aca="false">SUM(C153:C181)</f>
        <v>0</v>
      </c>
      <c r="D182" s="23" t="n">
        <f aca="false">SUM(D153:D181)</f>
        <v>0</v>
      </c>
      <c r="E182" s="23" t="n">
        <f aca="false">SUM(E153:E181)</f>
        <v>0</v>
      </c>
      <c r="F182" s="23" t="n">
        <f aca="false">SUM(F153:F181)</f>
        <v>0</v>
      </c>
      <c r="G182" s="23" t="n">
        <f aca="false">SUM(G153:G181)</f>
        <v>0</v>
      </c>
      <c r="H182" s="23" t="n">
        <f aca="false">SUM(H153:H181)</f>
        <v>0</v>
      </c>
      <c r="I182" s="23" t="n">
        <f aca="false">SUM(I153:I181)</f>
        <v>0</v>
      </c>
      <c r="J182" s="23" t="n">
        <f aca="false">SUM(J153:J181)</f>
        <v>0</v>
      </c>
      <c r="K182" s="23" t="n">
        <f aca="false">SUM(K153:K181)</f>
        <v>0</v>
      </c>
      <c r="L182" s="23" t="n">
        <f aca="false">SUM(L153:L181)</f>
        <v>0</v>
      </c>
      <c r="M182" s="23" t="n">
        <f aca="false">SUM(M153:M181)</f>
        <v>0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55</v>
      </c>
      <c r="B184" s="24" t="n">
        <f aca="false">+B114-B44</f>
        <v>0</v>
      </c>
      <c r="C184" s="24" t="n">
        <f aca="false">+C114-C44</f>
        <v>0</v>
      </c>
      <c r="D184" s="24" t="n">
        <f aca="false">+D114-D44</f>
        <v>0</v>
      </c>
      <c r="E184" s="24" t="n">
        <f aca="false">+E114-E44</f>
        <v>0</v>
      </c>
      <c r="F184" s="24" t="n">
        <f aca="false">+F114-F44</f>
        <v>0</v>
      </c>
      <c r="G184" s="24" t="n">
        <f aca="false">+G114-G44</f>
        <v>-11904.7619047619</v>
      </c>
      <c r="H184" s="24" t="n">
        <f aca="false">+H114-H44</f>
        <v>-23809.5238095238</v>
      </c>
      <c r="I184" s="24" t="n">
        <f aca="false">+I114-I44</f>
        <v>-35714.2857142857</v>
      </c>
      <c r="J184" s="24" t="n">
        <f aca="false">+J114-J44</f>
        <v>-47619.0476190476</v>
      </c>
      <c r="K184" s="24" t="n">
        <f aca="false">+K114-K44</f>
        <v>-59523.8095238095</v>
      </c>
      <c r="L184" s="24" t="n">
        <f aca="false">+L114-L44</f>
        <v>-71428.5714285714</v>
      </c>
      <c r="M184" s="24" t="n">
        <f aca="false">+M114-M44</f>
        <v>-83333.3333333333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57</v>
      </c>
      <c r="B186" s="24" t="n">
        <f aca="false">+B116-B46</f>
        <v>0</v>
      </c>
      <c r="C186" s="24" t="n">
        <f aca="false">+C116-C46</f>
        <v>0</v>
      </c>
      <c r="D186" s="24" t="n">
        <f aca="false">+D116-D46</f>
        <v>0</v>
      </c>
      <c r="E186" s="24" t="n">
        <f aca="false">+E116-E46</f>
        <v>0</v>
      </c>
      <c r="F186" s="24" t="n">
        <f aca="false">+F116-F46</f>
        <v>0</v>
      </c>
      <c r="G186" s="24" t="n">
        <f aca="false">+G116-G46</f>
        <v>-1</v>
      </c>
      <c r="H186" s="24" t="n">
        <f aca="false">+H116-H46</f>
        <v>-1</v>
      </c>
      <c r="I186" s="24" t="n">
        <f aca="false">+I116-I46</f>
        <v>-1</v>
      </c>
      <c r="J186" s="24" t="n">
        <f aca="false">+J116-J46</f>
        <v>-2</v>
      </c>
      <c r="K186" s="24" t="n">
        <f aca="false">+K116-K46</f>
        <v>-2</v>
      </c>
      <c r="L186" s="24" t="n">
        <f aca="false">+L116-L46</f>
        <v>-1</v>
      </c>
      <c r="M186" s="24" t="n">
        <f aca="false">+M116-M46</f>
        <v>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58</v>
      </c>
      <c r="B188" s="19" t="n">
        <f aca="false">+B182+B184+B186</f>
        <v>0</v>
      </c>
      <c r="C188" s="19" t="n">
        <f aca="false">+C182+C184+C186</f>
        <v>0</v>
      </c>
      <c r="D188" s="19" t="n">
        <f aca="false">+D182+D184+D186</f>
        <v>0</v>
      </c>
      <c r="E188" s="19" t="n">
        <f aca="false">+E182+E184+E186</f>
        <v>0</v>
      </c>
      <c r="F188" s="19" t="n">
        <f aca="false">+F182+F184+F186</f>
        <v>0</v>
      </c>
      <c r="G188" s="19" t="n">
        <f aca="false">+G182+G184+G186</f>
        <v>-11905.7619047619</v>
      </c>
      <c r="H188" s="19" t="n">
        <f aca="false">+H182+H184+H186</f>
        <v>-23810.5238095238</v>
      </c>
      <c r="I188" s="19" t="n">
        <f aca="false">+I182+I184+I186</f>
        <v>-35715.2857142857</v>
      </c>
      <c r="J188" s="19" t="n">
        <f aca="false">+J182+J184+J186</f>
        <v>-47621.0476190476</v>
      </c>
      <c r="K188" s="19" t="n">
        <f aca="false">+K182+K184+K186</f>
        <v>-59525.8095238095</v>
      </c>
      <c r="L188" s="19" t="n">
        <f aca="false">+L182+L184+L186</f>
        <v>-71429.5714285714</v>
      </c>
      <c r="M188" s="19" t="n">
        <f aca="false">+M182+M184+M186</f>
        <v>-83333.3333333333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59</v>
      </c>
    </row>
    <row r="191" customFormat="false" ht="12.75" hidden="false" customHeight="false" outlineLevel="0" collapsed="false">
      <c r="A191" s="26" t="s">
        <v>60</v>
      </c>
      <c r="B191" s="1" t="n">
        <f aca="false">+B121-B51</f>
        <v>0</v>
      </c>
      <c r="C191" s="1" t="n">
        <f aca="false">+C121-C51</f>
        <v>0</v>
      </c>
      <c r="D191" s="1" t="n">
        <f aca="false">+D121-D51</f>
        <v>0</v>
      </c>
      <c r="E191" s="1" t="n">
        <f aca="false">+E121-E51</f>
        <v>0</v>
      </c>
      <c r="F191" s="1" t="n">
        <f aca="false">+F121-F51</f>
        <v>0</v>
      </c>
      <c r="G191" s="1" t="n">
        <f aca="false">+G121-G51</f>
        <v>0</v>
      </c>
      <c r="H191" s="1" t="n">
        <f aca="false">+H121-H51</f>
        <v>0</v>
      </c>
      <c r="I191" s="1" t="n">
        <f aca="false">+I121-I51</f>
        <v>0</v>
      </c>
      <c r="J191" s="1" t="n">
        <f aca="false">+J121-J51</f>
        <v>0</v>
      </c>
      <c r="K191" s="1" t="n">
        <f aca="false">+K121-K51</f>
        <v>0</v>
      </c>
      <c r="L191" s="1" t="n">
        <f aca="false">+L121-L51</f>
        <v>0</v>
      </c>
      <c r="M191" s="1" t="n">
        <f aca="false">+M121-M51</f>
        <v>0</v>
      </c>
    </row>
    <row r="192" customFormat="false" ht="12.75" hidden="false" customHeight="false" outlineLevel="0" collapsed="false">
      <c r="A192" s="26" t="s">
        <v>61</v>
      </c>
      <c r="B192" s="1" t="n">
        <f aca="false">+B122-B52</f>
        <v>0</v>
      </c>
      <c r="C192" s="1" t="n">
        <f aca="false">+C122-C52</f>
        <v>0</v>
      </c>
      <c r="D192" s="1" t="n">
        <f aca="false">+D122-D52</f>
        <v>0</v>
      </c>
      <c r="E192" s="1" t="n">
        <f aca="false">+E122-E52</f>
        <v>0</v>
      </c>
      <c r="F192" s="1" t="n">
        <f aca="false">+F122-F52</f>
        <v>0</v>
      </c>
      <c r="G192" s="1" t="n">
        <f aca="false">+G122-G52</f>
        <v>-14520</v>
      </c>
      <c r="H192" s="1" t="n">
        <f aca="false">+H122-H52</f>
        <v>-29040</v>
      </c>
      <c r="I192" s="1" t="n">
        <f aca="false">+I122-I52</f>
        <v>-43560</v>
      </c>
      <c r="J192" s="1" t="n">
        <f aca="false">+J122-J52</f>
        <v>-58080</v>
      </c>
      <c r="K192" s="1" t="n">
        <f aca="false">+K122-K52</f>
        <v>-72600</v>
      </c>
      <c r="L192" s="1" t="n">
        <f aca="false">+L122-L52</f>
        <v>-87120</v>
      </c>
      <c r="M192" s="1" t="n">
        <f aca="false">+M122-M52</f>
        <v>-101637</v>
      </c>
    </row>
    <row r="193" customFormat="false" ht="12.75" hidden="false" customHeight="false" outlineLevel="0" collapsed="false">
      <c r="A193" s="26" t="s">
        <v>63</v>
      </c>
      <c r="B193" s="1" t="n">
        <f aca="false">+B123-B53</f>
        <v>0</v>
      </c>
      <c r="C193" s="1" t="n">
        <f aca="false">+C123-C53</f>
        <v>0</v>
      </c>
      <c r="D193" s="1" t="n">
        <f aca="false">+D123-D53</f>
        <v>0</v>
      </c>
      <c r="E193" s="1" t="n">
        <f aca="false">+E123-E53</f>
        <v>0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</row>
    <row r="194" customFormat="false" ht="12.75" hidden="false" customHeight="false" outlineLevel="0" collapsed="false">
      <c r="A194" s="26" t="s">
        <v>64</v>
      </c>
      <c r="B194" s="1" t="n">
        <f aca="false">+B124-B54</f>
        <v>0</v>
      </c>
      <c r="C194" s="1" t="n">
        <f aca="false">+C124-C54</f>
        <v>0</v>
      </c>
      <c r="D194" s="1" t="n">
        <f aca="false">+D124-D54</f>
        <v>0</v>
      </c>
      <c r="E194" s="1" t="n">
        <f aca="false">+E124-E54</f>
        <v>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</row>
    <row r="195" customFormat="false" ht="12.75" hidden="false" customHeight="false" outlineLevel="0" collapsed="false">
      <c r="A195" s="26" t="s">
        <v>65</v>
      </c>
      <c r="B195" s="1" t="n">
        <f aca="false">+B125-B55</f>
        <v>0</v>
      </c>
      <c r="C195" s="1" t="n">
        <f aca="false">+C125-C55</f>
        <v>0</v>
      </c>
      <c r="D195" s="1" t="n">
        <f aca="false">+D125-D55</f>
        <v>0</v>
      </c>
      <c r="E195" s="1" t="n">
        <f aca="false">+E125-E55</f>
        <v>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</row>
    <row r="196" customFormat="false" ht="12.75" hidden="false" customHeight="false" outlineLevel="0" collapsed="false">
      <c r="A196" s="26" t="s">
        <v>66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</row>
    <row r="198" customFormat="false" ht="13.5" hidden="false" customHeight="false" outlineLevel="0" collapsed="false">
      <c r="A198" s="25" t="s">
        <v>67</v>
      </c>
      <c r="B198" s="27" t="n">
        <f aca="false">SUM(B190:B197)</f>
        <v>0</v>
      </c>
      <c r="C198" s="27" t="n">
        <f aca="false">SUM(C190:C197)</f>
        <v>0</v>
      </c>
      <c r="D198" s="27" t="n">
        <f aca="false">SUM(D190:D197)</f>
        <v>0</v>
      </c>
      <c r="E198" s="27" t="n">
        <f aca="false">SUM(E190:E197)</f>
        <v>0</v>
      </c>
      <c r="F198" s="27" t="n">
        <f aca="false">SUM(F190:F197)</f>
        <v>0</v>
      </c>
      <c r="G198" s="27" t="n">
        <f aca="false">SUM(G190:G197)</f>
        <v>-14520</v>
      </c>
      <c r="H198" s="27" t="n">
        <f aca="false">SUM(H190:H197)</f>
        <v>-29040</v>
      </c>
      <c r="I198" s="27" t="n">
        <f aca="false">SUM(I190:I197)</f>
        <v>-43560</v>
      </c>
      <c r="J198" s="27" t="n">
        <f aca="false">SUM(J190:J197)</f>
        <v>-58080</v>
      </c>
      <c r="K198" s="27" t="n">
        <f aca="false">SUM(K190:K197)</f>
        <v>-72600</v>
      </c>
      <c r="L198" s="27" t="n">
        <f aca="false">SUM(L190:L197)</f>
        <v>-87120</v>
      </c>
      <c r="M198" s="27" t="n">
        <f aca="false">SUM(M190:M197)</f>
        <v>-101637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68</v>
      </c>
    </row>
    <row r="201" customFormat="false" ht="12.75" hidden="false" customHeight="false" outlineLevel="0" collapsed="false">
      <c r="A201" s="26" t="s">
        <v>69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70</v>
      </c>
      <c r="B202" s="1" t="n">
        <f aca="false">+B132-B62</f>
        <v>0</v>
      </c>
      <c r="C202" s="1" t="n">
        <f aca="false">+C132-C62</f>
        <v>0</v>
      </c>
      <c r="D202" s="1" t="n">
        <f aca="false">+D132-D62</f>
        <v>0</v>
      </c>
      <c r="E202" s="1" t="n">
        <f aca="false">+E132-E62</f>
        <v>0</v>
      </c>
      <c r="F202" s="1" t="n">
        <f aca="false">+F132-F62</f>
        <v>0</v>
      </c>
      <c r="G202" s="1" t="n">
        <f aca="false">+G132-G62</f>
        <v>-140503</v>
      </c>
      <c r="H202" s="1" t="n">
        <f aca="false">+H132-H62</f>
        <v>-293304</v>
      </c>
      <c r="I202" s="1" t="n">
        <f aca="false">+I132-I62</f>
        <v>-379554</v>
      </c>
      <c r="J202" s="1" t="n">
        <f aca="false">+J132-J62</f>
        <v>-360728</v>
      </c>
      <c r="K202" s="1" t="n">
        <f aca="false">+K132-K62</f>
        <v>-412307</v>
      </c>
      <c r="L202" s="1" t="n">
        <f aca="false">+L132-L62</f>
        <v>-465525</v>
      </c>
      <c r="M202" s="1" t="n">
        <f aca="false">+M132-M62</f>
        <v>-520588</v>
      </c>
    </row>
    <row r="203" customFormat="false" ht="12.75" hidden="false" customHeight="false" outlineLevel="0" collapsed="false">
      <c r="A203" s="26" t="s">
        <v>72</v>
      </c>
      <c r="B203" s="1" t="n">
        <f aca="false">+B133-B63</f>
        <v>0</v>
      </c>
      <c r="C203" s="1" t="n">
        <f aca="false">+C133-C63</f>
        <v>0</v>
      </c>
      <c r="D203" s="1" t="n">
        <f aca="false">+D133-D63</f>
        <v>0</v>
      </c>
      <c r="E203" s="1" t="n">
        <f aca="false">+E133-E63</f>
        <v>0</v>
      </c>
      <c r="F203" s="1" t="n">
        <f aca="false">+F133-F63</f>
        <v>0</v>
      </c>
      <c r="G203" s="1" t="n">
        <f aca="false">+G133-G63</f>
        <v>0</v>
      </c>
      <c r="H203" s="1" t="n">
        <f aca="false">+H133-H63</f>
        <v>-46265.6666666667</v>
      </c>
      <c r="I203" s="1" t="n">
        <f aca="false">+I133-I63</f>
        <v>-92531.3333333334</v>
      </c>
      <c r="J203" s="1" t="n">
        <f aca="false">+J133-J63</f>
        <v>-138797</v>
      </c>
      <c r="K203" s="1" t="n">
        <f aca="false">+K133-K63</f>
        <v>-185062.666666667</v>
      </c>
      <c r="L203" s="1" t="n">
        <f aca="false">+L133-L63</f>
        <v>-231328.333333334</v>
      </c>
      <c r="M203" s="1" t="n">
        <f aca="false">+M133-M63</f>
        <v>-277594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73</v>
      </c>
      <c r="B205" s="27" t="n">
        <f aca="false">SUM(B200:B204)</f>
        <v>0</v>
      </c>
      <c r="C205" s="27" t="n">
        <f aca="false">SUM(C200:C204)</f>
        <v>0</v>
      </c>
      <c r="D205" s="27" t="n">
        <f aca="false">SUM(D200:D204)</f>
        <v>0</v>
      </c>
      <c r="E205" s="27" t="n">
        <f aca="false">SUM(E200:E204)</f>
        <v>0</v>
      </c>
      <c r="F205" s="27" t="n">
        <f aca="false">SUM(F200:F204)</f>
        <v>0</v>
      </c>
      <c r="G205" s="27" t="n">
        <f aca="false">SUM(G200:G204)</f>
        <v>-140503</v>
      </c>
      <c r="H205" s="27" t="n">
        <f aca="false">SUM(H200:H204)</f>
        <v>-339569.666666667</v>
      </c>
      <c r="I205" s="27" t="n">
        <f aca="false">SUM(I200:I204)</f>
        <v>-472085.333333333</v>
      </c>
      <c r="J205" s="27" t="n">
        <f aca="false">SUM(J200:J204)</f>
        <v>-499525</v>
      </c>
      <c r="K205" s="27" t="n">
        <f aca="false">SUM(K200:K204)</f>
        <v>-597369.666666667</v>
      </c>
      <c r="L205" s="27" t="n">
        <f aca="false">SUM(L200:L204)</f>
        <v>-696853.333333334</v>
      </c>
      <c r="M205" s="27" t="n">
        <f aca="false">SUM(M200:M204)</f>
        <v>-798182</v>
      </c>
    </row>
    <row r="207" customFormat="false" ht="13.5" hidden="false" customHeight="false" outlineLevel="0" collapsed="false">
      <c r="A207" s="10" t="s">
        <v>74</v>
      </c>
      <c r="B207" s="28" t="n">
        <f aca="false">+B150+B188+B198+B205</f>
        <v>170256</v>
      </c>
      <c r="C207" s="28" t="n">
        <f aca="false">+C150+C188+C198+C205</f>
        <v>268141.18</v>
      </c>
      <c r="D207" s="28" t="n">
        <f aca="false">+D150+D188+D198+D205</f>
        <v>339987.18</v>
      </c>
      <c r="E207" s="28" t="n">
        <f aca="false">+E150+E188+E198+E205</f>
        <v>347772.11</v>
      </c>
      <c r="F207" s="28" t="n">
        <f aca="false">+F150+F188+F198+F205</f>
        <v>281268.11</v>
      </c>
      <c r="G207" s="28" t="n">
        <f aca="false">+G150+G188+G198+G205</f>
        <v>-166928.761904762</v>
      </c>
      <c r="H207" s="28" t="n">
        <f aca="false">+H150+H188+H198+H205</f>
        <v>-392420.190476191</v>
      </c>
      <c r="I207" s="28" t="n">
        <f aca="false">+I150+I188+I198+I205</f>
        <v>-551360.619047619</v>
      </c>
      <c r="J207" s="28" t="n">
        <f aca="false">+J150+J188+J198+J205</f>
        <v>-605226.047619048</v>
      </c>
      <c r="K207" s="28" t="n">
        <f aca="false">+K150+K188+K198+K205</f>
        <v>-729495.476190476</v>
      </c>
      <c r="L207" s="28" t="n">
        <f aca="false">+L150+L188+L198+L205</f>
        <v>-855402.904761905</v>
      </c>
      <c r="M207" s="28" t="n">
        <f aca="false">+M150+M188+M198+M205</f>
        <v>-983152.333333333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45" activePane="bottomRight" state="frozen"/>
      <selection pane="topLeft" activeCell="A1" activeCellId="0" sqref="A1"/>
      <selection pane="topRight" activeCell="B1" activeCellId="0" sqref="B1"/>
      <selection pane="bottomLeft" activeCell="A45" activeCellId="0" sqref="A45"/>
      <selection pane="bottomRight" activeCell="J63" activeCellId="0" sqref="J63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72.13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+'Gl MO'!A1:V1</f>
        <v>GENCO - Gleason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+'Gl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+'Gl MO'!A4:V4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XML/filtered-attachments/xls/00_O_M_analysis___0003.xls'#$Gl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45926.945307891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14</v>
      </c>
      <c r="C7" s="13"/>
      <c r="D7" s="13"/>
      <c r="E7" s="8"/>
      <c r="F7" s="13" t="s">
        <v>15</v>
      </c>
      <c r="G7" s="13"/>
      <c r="H7" s="13"/>
      <c r="I7" s="14"/>
      <c r="J7" s="13" t="s">
        <v>16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17</v>
      </c>
      <c r="C8" s="15" t="s">
        <v>18</v>
      </c>
      <c r="D8" s="15" t="s">
        <v>19</v>
      </c>
      <c r="F8" s="15" t="s">
        <v>20</v>
      </c>
      <c r="G8" s="15" t="s">
        <v>18</v>
      </c>
      <c r="H8" s="15" t="s">
        <v>19</v>
      </c>
      <c r="I8" s="15"/>
      <c r="J8" s="15" t="s">
        <v>20</v>
      </c>
      <c r="K8" s="15" t="s">
        <v>18</v>
      </c>
      <c r="L8" s="15" t="s">
        <v>19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21</v>
      </c>
      <c r="K9" s="17" t="s">
        <v>21</v>
      </c>
      <c r="L9" s="17" t="s">
        <v>21</v>
      </c>
      <c r="M9" s="18"/>
      <c r="N9" s="17" t="s">
        <v>22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23</v>
      </c>
      <c r="B11" s="19" t="n">
        <f aca="false">55613+37000</f>
        <v>92613</v>
      </c>
      <c r="C11" s="19" t="n">
        <f aca="false">452133-283709+30833+100</f>
        <v>199357</v>
      </c>
      <c r="D11" s="19" t="n">
        <f aca="false">+C11-B11</f>
        <v>106744</v>
      </c>
      <c r="F11" s="19" t="n">
        <v>185481.55</v>
      </c>
      <c r="G11" s="19" t="n">
        <v>545606</v>
      </c>
      <c r="H11" s="19" t="n">
        <f aca="false">+G11-F11</f>
        <v>360124.45</v>
      </c>
      <c r="J11" s="19" t="n">
        <v>845041</v>
      </c>
      <c r="K11" s="19" t="n">
        <f aca="false">+'Gl MO'!O80</f>
        <v>845041</v>
      </c>
      <c r="L11" s="19" t="n">
        <f aca="false">+K11-J11</f>
        <v>0</v>
      </c>
      <c r="N11" s="1" t="s">
        <v>24</v>
      </c>
    </row>
    <row r="13" customFormat="false" ht="12.75" hidden="false" customHeight="false" outlineLevel="0" collapsed="false">
      <c r="A13" s="10" t="s">
        <v>25</v>
      </c>
    </row>
    <row r="14" customFormat="false" ht="12.75" hidden="false" customHeight="false" outlineLevel="0" collapsed="false">
      <c r="A14" s="20" t="s">
        <v>26</v>
      </c>
    </row>
    <row r="15" customFormat="false" ht="12.75" hidden="false" customHeight="false" outlineLevel="0" collapsed="false">
      <c r="A15" s="21" t="s">
        <v>27</v>
      </c>
      <c r="B15" s="1" t="n">
        <v>0</v>
      </c>
      <c r="C15" s="1" t="n">
        <f aca="false">'Gl MO'!D84</f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f aca="false">+'Gl MO'!O84</f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28</v>
      </c>
      <c r="B16" s="1" t="n">
        <v>0</v>
      </c>
      <c r="C16" s="1" t="n">
        <f aca="false">'Gl MO'!D85</f>
        <v>0</v>
      </c>
      <c r="D16" s="1" t="n">
        <f aca="false">+C16-B16</f>
        <v>0</v>
      </c>
      <c r="F16" s="1" t="n">
        <v>0</v>
      </c>
      <c r="G16" s="1" t="n">
        <v>0</v>
      </c>
      <c r="H16" s="1" t="n">
        <f aca="false">+G16-F16</f>
        <v>0</v>
      </c>
      <c r="J16" s="1" t="n">
        <v>0</v>
      </c>
      <c r="K16" s="1" t="n">
        <f aca="false">+'Gl MO'!O85</f>
        <v>0</v>
      </c>
      <c r="L16" s="1" t="n">
        <f aca="false">+K16-J16</f>
        <v>0</v>
      </c>
    </row>
    <row r="17" customFormat="false" ht="12.75" hidden="false" customHeight="false" outlineLevel="0" collapsed="false">
      <c r="A17" s="21" t="s">
        <v>29</v>
      </c>
      <c r="B17" s="1" t="n">
        <v>0</v>
      </c>
      <c r="C17" s="1" t="n">
        <f aca="false">'Gl MO'!D86</f>
        <v>0</v>
      </c>
      <c r="D17" s="1" t="n">
        <f aca="false">+C17-B17</f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f aca="false">+'Gl MO'!O86</f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30</v>
      </c>
      <c r="B18" s="1" t="n">
        <v>0</v>
      </c>
      <c r="C18" s="1" t="n">
        <f aca="false">'Gl MO'!D87</f>
        <v>0</v>
      </c>
      <c r="D18" s="1" t="n">
        <f aca="false">+C18-B18</f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f aca="false">+'Gl MO'!O87</f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31</v>
      </c>
      <c r="B19" s="1" t="n">
        <v>0</v>
      </c>
      <c r="C19" s="1" t="n">
        <f aca="false">'Gl MO'!D88</f>
        <v>0</v>
      </c>
      <c r="D19" s="1" t="n">
        <f aca="false">+C19-B19</f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f aca="false">+'Gl MO'!O88</f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32</v>
      </c>
      <c r="B20" s="1" t="n">
        <v>0</v>
      </c>
      <c r="C20" s="1" t="n">
        <f aca="false">'Gl MO'!D89</f>
        <v>0</v>
      </c>
      <c r="D20" s="1" t="n">
        <f aca="false">+C20-B20</f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f aca="false">+'Gl MO'!O89</f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f aca="false">'Gl MO'!D90</f>
        <v>0</v>
      </c>
      <c r="D21" s="1" t="n">
        <f aca="false">+C21-B21</f>
        <v>0</v>
      </c>
      <c r="F21" s="1" t="n">
        <v>0</v>
      </c>
      <c r="G21" s="1" t="n">
        <v>0</v>
      </c>
      <c r="H21" s="1" t="n">
        <f aca="false">+G21-F21</f>
        <v>0</v>
      </c>
      <c r="J21" s="1" t="n">
        <v>19723</v>
      </c>
      <c r="K21" s="1" t="n">
        <f aca="false">+'Gl MO'!O90</f>
        <v>19723</v>
      </c>
      <c r="L21" s="1" t="n">
        <f aca="false">+K21-J21</f>
        <v>0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f aca="false">'Gl MO'!D91</f>
        <v>0</v>
      </c>
      <c r="D22" s="1" t="n">
        <f aca="false">+C22-B22</f>
        <v>0</v>
      </c>
      <c r="F22" s="1" t="n">
        <v>0</v>
      </c>
      <c r="G22" s="1" t="n">
        <v>0</v>
      </c>
      <c r="H22" s="1" t="n">
        <f aca="false">+G22-F22</f>
        <v>0</v>
      </c>
      <c r="J22" s="1" t="n">
        <v>0</v>
      </c>
      <c r="K22" s="1" t="n">
        <f aca="false">+'Gl MO'!O91</f>
        <v>0</v>
      </c>
      <c r="L22" s="1" t="n">
        <f aca="false">+K22-J22</f>
        <v>0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f aca="false">'Gl MO'!D92</f>
        <v>0</v>
      </c>
      <c r="D23" s="1" t="n">
        <f aca="false">+C23-B23</f>
        <v>0</v>
      </c>
      <c r="F23" s="1" t="n">
        <v>0</v>
      </c>
      <c r="G23" s="1" t="n">
        <v>0</v>
      </c>
      <c r="H23" s="1" t="n">
        <f aca="false">+G23-F23</f>
        <v>0</v>
      </c>
      <c r="J23" s="1" t="n">
        <v>0</v>
      </c>
      <c r="K23" s="1" t="n">
        <f aca="false">+'Gl MO'!O92</f>
        <v>0</v>
      </c>
      <c r="L23" s="1" t="n">
        <f aca="false">+K23-J23</f>
        <v>0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f aca="false">'Gl MO'!D93</f>
        <v>0</v>
      </c>
      <c r="D24" s="1" t="n">
        <f aca="false">+C24-B24</f>
        <v>0</v>
      </c>
      <c r="F24" s="1" t="n">
        <v>0</v>
      </c>
      <c r="G24" s="1" t="n">
        <v>0</v>
      </c>
      <c r="H24" s="1" t="n">
        <f aca="false">+G24-F24</f>
        <v>0</v>
      </c>
      <c r="J24" s="1" t="n">
        <v>79695</v>
      </c>
      <c r="K24" s="1" t="n">
        <f aca="false">+'Gl MO'!O93</f>
        <v>79695</v>
      </c>
      <c r="L24" s="1" t="n">
        <f aca="false">+K24-J24</f>
        <v>0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f aca="false">'Gl MO'!D94</f>
        <v>0</v>
      </c>
      <c r="D25" s="1" t="n">
        <f aca="false">+C25-B25</f>
        <v>0</v>
      </c>
      <c r="F25" s="1" t="n">
        <v>0</v>
      </c>
      <c r="G25" s="1" t="n">
        <v>0</v>
      </c>
      <c r="H25" s="1" t="n">
        <f aca="false">+G25-F25</f>
        <v>0</v>
      </c>
      <c r="J25" s="1" t="n">
        <v>0</v>
      </c>
      <c r="K25" s="1" t="n">
        <f aca="false">+'Gl MO'!O94</f>
        <v>0</v>
      </c>
      <c r="L25" s="1" t="n">
        <f aca="false">+K25-J25</f>
        <v>0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f aca="false">'Gl MO'!D95</f>
        <v>0</v>
      </c>
      <c r="D26" s="1" t="n">
        <f aca="false">+C26-B26</f>
        <v>0</v>
      </c>
      <c r="F26" s="1" t="n">
        <v>0</v>
      </c>
      <c r="G26" s="1" t="n">
        <v>0</v>
      </c>
      <c r="H26" s="1" t="n">
        <f aca="false">+G26-F26</f>
        <v>0</v>
      </c>
      <c r="J26" s="1" t="n">
        <v>0</v>
      </c>
      <c r="K26" s="1" t="n">
        <f aca="false">+'Gl MO'!O95</f>
        <v>0</v>
      </c>
      <c r="L26" s="1" t="n">
        <f aca="false">+K26-J26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f aca="false">'Gl MO'!D96</f>
        <v>0</v>
      </c>
      <c r="D27" s="1" t="n">
        <f aca="false">+C27-B27</f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f aca="false">+'Gl MO'!O96</f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40</v>
      </c>
      <c r="B28" s="1" t="n">
        <v>0</v>
      </c>
      <c r="C28" s="1" t="n">
        <f aca="false">'Gl MO'!D97</f>
        <v>0</v>
      </c>
      <c r="D28" s="1" t="n">
        <f aca="false">+C28-B28</f>
        <v>0</v>
      </c>
      <c r="F28" s="1" t="n">
        <v>0</v>
      </c>
      <c r="G28" s="1" t="n">
        <v>0</v>
      </c>
      <c r="H28" s="1" t="n">
        <f aca="false">+G28-F28</f>
        <v>0</v>
      </c>
      <c r="J28" s="1" t="n">
        <v>2246</v>
      </c>
      <c r="K28" s="1" t="n">
        <f aca="false">+'Gl MO'!O97</f>
        <v>2246</v>
      </c>
      <c r="L28" s="1" t="n">
        <f aca="false">+K28-J28</f>
        <v>0</v>
      </c>
    </row>
    <row r="29" customFormat="false" ht="12.75" hidden="false" customHeight="false" outlineLevel="0" collapsed="false">
      <c r="A29" s="21" t="s">
        <v>41</v>
      </c>
      <c r="B29" s="1" t="n">
        <v>0</v>
      </c>
      <c r="C29" s="1" t="n">
        <f aca="false">'Gl MO'!D98</f>
        <v>0</v>
      </c>
      <c r="D29" s="1" t="n">
        <f aca="false">+C29-B29</f>
        <v>0</v>
      </c>
      <c r="F29" s="1" t="n">
        <v>0</v>
      </c>
      <c r="G29" s="1" t="n">
        <v>0</v>
      </c>
      <c r="H29" s="1" t="n">
        <f aca="false">+G29-F29</f>
        <v>0</v>
      </c>
      <c r="J29" s="1" t="n">
        <v>11929</v>
      </c>
      <c r="K29" s="1" t="n">
        <f aca="false">+'Gl MO'!O98</f>
        <v>11929</v>
      </c>
      <c r="L29" s="1" t="n">
        <f aca="false">+K29-J29</f>
        <v>0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f aca="false">'Gl MO'!D99</f>
        <v>0</v>
      </c>
      <c r="D30" s="1" t="n">
        <f aca="false">+C30-B30</f>
        <v>0</v>
      </c>
      <c r="F30" s="1" t="n">
        <v>0</v>
      </c>
      <c r="G30" s="1" t="n">
        <v>0</v>
      </c>
      <c r="H30" s="1" t="n">
        <f aca="false">+G30-F30</f>
        <v>0</v>
      </c>
      <c r="J30" s="1" t="n">
        <v>0</v>
      </c>
      <c r="K30" s="1" t="n">
        <f aca="false">+'Gl MO'!O99</f>
        <v>0</v>
      </c>
      <c r="L30" s="1" t="n">
        <f aca="false">+K30-J30</f>
        <v>0</v>
      </c>
    </row>
    <row r="31" customFormat="false" ht="12.75" hidden="false" customHeight="false" outlineLevel="0" collapsed="false">
      <c r="A31" s="21" t="s">
        <v>43</v>
      </c>
      <c r="B31" s="1" t="n">
        <v>0</v>
      </c>
      <c r="C31" s="1" t="n">
        <f aca="false">'Gl MO'!D100</f>
        <v>0</v>
      </c>
      <c r="D31" s="1" t="n">
        <f aca="false">+C31-B31</f>
        <v>0</v>
      </c>
      <c r="F31" s="1" t="n">
        <v>0</v>
      </c>
      <c r="G31" s="1" t="n">
        <v>0</v>
      </c>
      <c r="H31" s="1" t="n">
        <f aca="false">+G31-F31</f>
        <v>0</v>
      </c>
      <c r="J31" s="1" t="n">
        <v>4667</v>
      </c>
      <c r="K31" s="1" t="n">
        <f aca="false">+'Gl MO'!O100</f>
        <v>4667</v>
      </c>
      <c r="L31" s="1" t="n">
        <f aca="false">+K31-J31</f>
        <v>0</v>
      </c>
    </row>
    <row r="32" customFormat="false" ht="12.75" hidden="false" customHeight="false" outlineLevel="0" collapsed="false">
      <c r="A32" s="21" t="s">
        <v>44</v>
      </c>
      <c r="B32" s="1" t="n">
        <v>0</v>
      </c>
      <c r="C32" s="1" t="n">
        <f aca="false">'Gl MO'!D101</f>
        <v>0</v>
      </c>
      <c r="D32" s="1" t="n">
        <f aca="false">+C32-B32</f>
        <v>0</v>
      </c>
      <c r="F32" s="1" t="n">
        <v>0</v>
      </c>
      <c r="G32" s="1" t="n">
        <v>0</v>
      </c>
      <c r="H32" s="1" t="n">
        <f aca="false">+G32-F32</f>
        <v>0</v>
      </c>
      <c r="J32" s="1" t="n">
        <v>9654</v>
      </c>
      <c r="K32" s="1" t="n">
        <f aca="false">+'Gl MO'!O101</f>
        <v>9654</v>
      </c>
      <c r="L32" s="1" t="n">
        <f aca="false">+K32-J32</f>
        <v>0</v>
      </c>
    </row>
    <row r="33" customFormat="false" ht="12.75" hidden="false" customHeight="false" outlineLevel="0" collapsed="false">
      <c r="A33" s="21" t="s">
        <v>45</v>
      </c>
      <c r="B33" s="1" t="n">
        <v>0</v>
      </c>
      <c r="C33" s="1" t="n">
        <f aca="false">'Gl MO'!D102</f>
        <v>0</v>
      </c>
      <c r="D33" s="1" t="n">
        <f aca="false">+C33-B33</f>
        <v>0</v>
      </c>
      <c r="F33" s="1" t="n">
        <v>0</v>
      </c>
      <c r="G33" s="1" t="n">
        <v>0</v>
      </c>
      <c r="H33" s="1" t="n">
        <f aca="false">+G33-F33</f>
        <v>0</v>
      </c>
      <c r="J33" s="1" t="n">
        <v>118140</v>
      </c>
      <c r="K33" s="1" t="n">
        <f aca="false">+'Gl MO'!O102</f>
        <v>118140</v>
      </c>
      <c r="L33" s="1" t="n">
        <f aca="false">+K33-J33</f>
        <v>0</v>
      </c>
    </row>
    <row r="34" customFormat="false" ht="12.75" hidden="false" customHeight="false" outlineLevel="0" collapsed="false">
      <c r="A34" s="21" t="s">
        <v>46</v>
      </c>
      <c r="B34" s="1" t="n">
        <v>0</v>
      </c>
      <c r="C34" s="1" t="n">
        <f aca="false">'Gl MO'!D103</f>
        <v>0</v>
      </c>
      <c r="D34" s="1" t="n">
        <f aca="false">+C34-B34</f>
        <v>0</v>
      </c>
      <c r="F34" s="1" t="n">
        <v>0</v>
      </c>
      <c r="G34" s="1" t="n">
        <v>0</v>
      </c>
      <c r="H34" s="1" t="n">
        <f aca="false">+G34-F34</f>
        <v>0</v>
      </c>
      <c r="J34" s="1" t="n">
        <v>444047</v>
      </c>
      <c r="K34" s="1" t="n">
        <f aca="false">+'Gl MO'!O103</f>
        <v>444047</v>
      </c>
      <c r="L34" s="1" t="n">
        <f aca="false">+K34-J34</f>
        <v>0</v>
      </c>
    </row>
    <row r="35" customFormat="false" ht="12.75" hidden="false" customHeight="false" outlineLevel="0" collapsed="false">
      <c r="A35" s="21" t="s">
        <v>47</v>
      </c>
      <c r="B35" s="1" t="n">
        <v>0</v>
      </c>
      <c r="C35" s="1" t="n">
        <f aca="false">'Gl MO'!D104</f>
        <v>0</v>
      </c>
      <c r="D35" s="1" t="n">
        <f aca="false">+C35-B35</f>
        <v>0</v>
      </c>
      <c r="F35" s="1" t="n">
        <v>0</v>
      </c>
      <c r="G35" s="1" t="n">
        <v>0</v>
      </c>
      <c r="H35" s="1" t="n">
        <f aca="false">+G35-F35</f>
        <v>0</v>
      </c>
      <c r="J35" s="1" t="n">
        <v>11000</v>
      </c>
      <c r="K35" s="1" t="n">
        <f aca="false">+'Gl MO'!O104</f>
        <v>11000</v>
      </c>
      <c r="L35" s="1" t="n">
        <f aca="false">+K35-J35</f>
        <v>0</v>
      </c>
    </row>
    <row r="36" customFormat="false" ht="12.75" hidden="false" customHeight="false" outlineLevel="0" collapsed="false">
      <c r="A36" s="21" t="s">
        <v>48</v>
      </c>
      <c r="B36" s="1" t="n">
        <v>0</v>
      </c>
      <c r="C36" s="1" t="n">
        <f aca="false">'Gl MO'!D105</f>
        <v>0</v>
      </c>
      <c r="D36" s="1" t="n">
        <f aca="false">+C36-B36</f>
        <v>0</v>
      </c>
      <c r="F36" s="1" t="n">
        <v>0</v>
      </c>
      <c r="G36" s="1" t="n">
        <v>0</v>
      </c>
      <c r="H36" s="1" t="n">
        <f aca="false">+G36-F36</f>
        <v>0</v>
      </c>
      <c r="J36" s="1" t="n">
        <v>92729</v>
      </c>
      <c r="K36" s="1" t="n">
        <f aca="false">+'Gl MO'!O105</f>
        <v>92729</v>
      </c>
      <c r="L36" s="1" t="n">
        <f aca="false">+K36-J36</f>
        <v>0</v>
      </c>
    </row>
    <row r="37" customFormat="false" ht="12.75" hidden="false" customHeight="false" outlineLevel="0" collapsed="false">
      <c r="A37" s="21" t="s">
        <v>49</v>
      </c>
      <c r="B37" s="1" t="n">
        <v>0</v>
      </c>
      <c r="C37" s="1" t="n">
        <f aca="false">'Gl MO'!D106</f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f aca="false">+'Gl MO'!O106</f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50</v>
      </c>
      <c r="B38" s="1" t="n">
        <v>0</v>
      </c>
      <c r="C38" s="1" t="n">
        <f aca="false">'Gl MO'!D107</f>
        <v>0</v>
      </c>
      <c r="D38" s="1" t="n">
        <f aca="false">+C38-B38</f>
        <v>0</v>
      </c>
      <c r="F38" s="1" t="n">
        <v>0</v>
      </c>
      <c r="G38" s="1" t="n">
        <v>0</v>
      </c>
      <c r="H38" s="1" t="n">
        <f aca="false">+G38-F38</f>
        <v>0</v>
      </c>
      <c r="J38" s="1" t="n">
        <v>438</v>
      </c>
      <c r="K38" s="1" t="n">
        <f aca="false">+'Gl MO'!O107</f>
        <v>438</v>
      </c>
      <c r="L38" s="1" t="n">
        <f aca="false">+K38-J38</f>
        <v>0</v>
      </c>
    </row>
    <row r="39" customFormat="false" ht="12.75" hidden="false" customHeight="false" outlineLevel="0" collapsed="false">
      <c r="A39" s="21" t="s">
        <v>51</v>
      </c>
      <c r="B39" s="1" t="n">
        <v>0</v>
      </c>
      <c r="C39" s="1" t="n">
        <f aca="false">'Gl MO'!D108</f>
        <v>0</v>
      </c>
      <c r="D39" s="1" t="n">
        <f aca="false">+C39-B39</f>
        <v>0</v>
      </c>
      <c r="F39" s="1" t="n">
        <v>0</v>
      </c>
      <c r="G39" s="1" t="n">
        <v>0</v>
      </c>
      <c r="H39" s="1" t="n">
        <f aca="false">+G39-F39</f>
        <v>0</v>
      </c>
      <c r="J39" s="1" t="n">
        <v>139125</v>
      </c>
      <c r="K39" s="1" t="n">
        <f aca="false">+'Gl MO'!O108</f>
        <v>139125</v>
      </c>
      <c r="L39" s="1" t="n">
        <f aca="false">+K39-J39</f>
        <v>0</v>
      </c>
    </row>
    <row r="40" customFormat="false" ht="12.75" hidden="false" customHeight="false" outlineLevel="0" collapsed="false">
      <c r="A40" s="21" t="s">
        <v>52</v>
      </c>
      <c r="B40" s="1" t="n">
        <v>0</v>
      </c>
      <c r="C40" s="1" t="n">
        <f aca="false">'Gl MO'!D109</f>
        <v>0</v>
      </c>
      <c r="D40" s="1" t="n">
        <f aca="false">+C40-B40</f>
        <v>0</v>
      </c>
      <c r="F40" s="1" t="n">
        <v>0</v>
      </c>
      <c r="G40" s="1" t="n">
        <v>0</v>
      </c>
      <c r="H40" s="1" t="n">
        <f aca="false">+G40-F40</f>
        <v>0</v>
      </c>
      <c r="J40" s="1" t="n">
        <v>0</v>
      </c>
      <c r="K40" s="1" t="n">
        <f aca="false">+'Gl MO'!O109</f>
        <v>0</v>
      </c>
      <c r="L40" s="1" t="n">
        <f aca="false">+K40-J40</f>
        <v>0</v>
      </c>
    </row>
    <row r="41" customFormat="false" ht="12.75" hidden="false" customHeight="false" outlineLevel="0" collapsed="false">
      <c r="A41" s="21" t="s">
        <v>53</v>
      </c>
      <c r="B41" s="1" t="n">
        <v>0</v>
      </c>
      <c r="C41" s="1" t="n">
        <f aca="false">'Gl MO'!D110</f>
        <v>0</v>
      </c>
      <c r="D41" s="1" t="n">
        <f aca="false">+C41-B41</f>
        <v>0</v>
      </c>
      <c r="F41" s="1" t="n">
        <v>0</v>
      </c>
      <c r="G41" s="1" t="n">
        <v>0</v>
      </c>
      <c r="H41" s="1" t="n">
        <f aca="false">+G41-F41</f>
        <v>0</v>
      </c>
      <c r="J41" s="1" t="n">
        <v>10208</v>
      </c>
      <c r="K41" s="1" t="n">
        <f aca="false">+'Gl MO'!O110</f>
        <v>10208</v>
      </c>
      <c r="L41" s="1" t="n">
        <f aca="false">+K41-J41</f>
        <v>0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54</v>
      </c>
      <c r="B43" s="23" t="n">
        <f aca="false">SUM(B14:B42)</f>
        <v>0</v>
      </c>
      <c r="C43" s="23" t="n">
        <f aca="false">SUM(C14:C42)</f>
        <v>0</v>
      </c>
      <c r="D43" s="23" t="n">
        <f aca="false">+C43-B43</f>
        <v>0</v>
      </c>
      <c r="F43" s="23" t="n">
        <v>0</v>
      </c>
      <c r="G43" s="23" t="n">
        <v>0</v>
      </c>
      <c r="H43" s="23" t="n">
        <f aca="false">+G43-F43</f>
        <v>0</v>
      </c>
      <c r="J43" s="23" t="n">
        <v>943601</v>
      </c>
      <c r="K43" s="23" t="n">
        <f aca="false">+'Gl MO'!O112</f>
        <v>943601</v>
      </c>
      <c r="L43" s="23" t="n">
        <f aca="false">+K43-J43</f>
        <v>0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55</v>
      </c>
      <c r="B45" s="24" t="n">
        <v>0</v>
      </c>
      <c r="C45" s="24" t="n">
        <v>0</v>
      </c>
      <c r="D45" s="24" t="n">
        <f aca="false">+C45-B45</f>
        <v>0</v>
      </c>
      <c r="F45" s="24" t="n">
        <v>0</v>
      </c>
      <c r="G45" s="24" t="n">
        <v>0</v>
      </c>
      <c r="H45" s="24" t="n">
        <f aca="false">+G45-F45</f>
        <v>0</v>
      </c>
      <c r="J45" s="24" t="n">
        <v>200000</v>
      </c>
      <c r="K45" s="24" t="n">
        <f aca="false">+'Gl MO'!O114</f>
        <v>116666.666666667</v>
      </c>
      <c r="L45" s="24" t="n">
        <f aca="false">+K45-J45</f>
        <v>-83333.3333333333</v>
      </c>
      <c r="N45" s="1" t="s">
        <v>56</v>
      </c>
    </row>
    <row r="46" customFormat="false" ht="12.75" hidden="false" customHeight="false" outlineLevel="0" collapsed="false">
      <c r="A46" s="20"/>
    </row>
    <row r="47" customFormat="false" ht="12.75" hidden="false" customHeight="false" outlineLevel="0" collapsed="false">
      <c r="A47" s="20" t="s">
        <v>57</v>
      </c>
      <c r="B47" s="24" t="n">
        <v>0</v>
      </c>
      <c r="C47" s="24" t="n">
        <v>0</v>
      </c>
      <c r="D47" s="24" t="n">
        <f aca="false">+C47-B47</f>
        <v>0</v>
      </c>
      <c r="F47" s="24" t="n">
        <v>0</v>
      </c>
      <c r="G47" s="24" t="n">
        <v>0</v>
      </c>
      <c r="H47" s="24" t="n">
        <f aca="false">+G47-F47</f>
        <v>0</v>
      </c>
      <c r="J47" s="24" t="n">
        <v>600000</v>
      </c>
      <c r="K47" s="24" t="n">
        <f aca="false">+'Gl MO'!O116</f>
        <v>600000</v>
      </c>
      <c r="L47" s="24" t="n">
        <f aca="false">+K47-J47</f>
        <v>0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58</v>
      </c>
      <c r="B49" s="19" t="n">
        <f aca="false">+B43+B45+B47</f>
        <v>0</v>
      </c>
      <c r="C49" s="19" t="n">
        <f aca="false">+C43+C45+C47</f>
        <v>0</v>
      </c>
      <c r="D49" s="19" t="n">
        <f aca="false">+C49-B49</f>
        <v>0</v>
      </c>
      <c r="F49" s="19" t="n">
        <v>0</v>
      </c>
      <c r="G49" s="19" t="n">
        <v>0</v>
      </c>
      <c r="H49" s="19" t="n">
        <f aca="false">+G49-F49</f>
        <v>0</v>
      </c>
      <c r="J49" s="19" t="n">
        <v>1743601</v>
      </c>
      <c r="K49" s="19" t="n">
        <f aca="false">+'Gl MO'!O118</f>
        <v>1660267.66666667</v>
      </c>
      <c r="L49" s="19" t="n">
        <f aca="false">+K49-J49</f>
        <v>-83333.3333333333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59</v>
      </c>
    </row>
    <row r="52" customFormat="false" ht="12.75" hidden="false" customHeight="false" outlineLevel="0" collapsed="false">
      <c r="A52" s="26" t="s">
        <v>60</v>
      </c>
      <c r="B52" s="1" t="n">
        <v>0</v>
      </c>
      <c r="C52" s="1" t="n">
        <v>0</v>
      </c>
      <c r="D52" s="1" t="n">
        <f aca="false">+C52-B52</f>
        <v>0</v>
      </c>
      <c r="F52" s="1" t="n">
        <v>0</v>
      </c>
      <c r="G52" s="1" t="n">
        <v>0</v>
      </c>
      <c r="H52" s="1" t="n">
        <f aca="false">+G52-F52</f>
        <v>0</v>
      </c>
      <c r="J52" s="1" t="n">
        <v>120686.5</v>
      </c>
      <c r="K52" s="1" t="n">
        <f aca="false">+'Gl MO'!O121</f>
        <v>120686.5</v>
      </c>
      <c r="L52" s="1" t="n">
        <f aca="false">+K52-J52</f>
        <v>0</v>
      </c>
    </row>
    <row r="53" customFormat="false" ht="12.75" hidden="false" customHeight="false" outlineLevel="0" collapsed="false">
      <c r="A53" s="26" t="s">
        <v>61</v>
      </c>
      <c r="B53" s="1" t="n">
        <v>0</v>
      </c>
      <c r="C53" s="1" t="n">
        <v>0</v>
      </c>
      <c r="D53" s="1" t="n">
        <f aca="false">+C53-B53</f>
        <v>0</v>
      </c>
      <c r="F53" s="1" t="n">
        <v>0</v>
      </c>
      <c r="G53" s="1" t="n">
        <v>0</v>
      </c>
      <c r="H53" s="1" t="n">
        <f aca="false">+G53-F53</f>
        <v>0</v>
      </c>
      <c r="J53" s="1" t="n">
        <v>92225</v>
      </c>
      <c r="K53" s="1" t="n">
        <f aca="false">+'Gl MO'!O122</f>
        <v>120779.166666667</v>
      </c>
      <c r="L53" s="1" t="n">
        <f aca="false">+K53-J53</f>
        <v>28554.1666666667</v>
      </c>
    </row>
    <row r="54" customFormat="false" ht="12.75" hidden="false" customHeight="false" outlineLevel="0" collapsed="false">
      <c r="A54" s="26" t="s">
        <v>63</v>
      </c>
      <c r="B54" s="1" t="n">
        <v>0</v>
      </c>
      <c r="C54" s="1" t="n">
        <v>0</v>
      </c>
      <c r="D54" s="1" t="n">
        <f aca="false">+C54-B54</f>
        <v>0</v>
      </c>
      <c r="F54" s="1" t="n">
        <v>0</v>
      </c>
      <c r="G54" s="1" t="n">
        <v>0</v>
      </c>
      <c r="H54" s="1" t="n">
        <f aca="false">+G54-F54</f>
        <v>0</v>
      </c>
      <c r="J54" s="1" t="n">
        <v>49268.3333333333</v>
      </c>
      <c r="K54" s="1" t="n">
        <f aca="false">+'Gl MO'!O123</f>
        <v>49268.3333333333</v>
      </c>
      <c r="L54" s="1" t="n">
        <f aca="false">+K54-J54</f>
        <v>0</v>
      </c>
    </row>
    <row r="55" customFormat="false" ht="12.75" hidden="false" customHeight="false" outlineLevel="0" collapsed="false">
      <c r="A55" s="26" t="s">
        <v>64</v>
      </c>
      <c r="B55" s="1" t="n">
        <v>0</v>
      </c>
      <c r="C55" s="1" t="n">
        <v>0</v>
      </c>
      <c r="D55" s="1" t="n">
        <f aca="false">+C55-B55</f>
        <v>0</v>
      </c>
      <c r="F55" s="1" t="n">
        <v>0</v>
      </c>
      <c r="G55" s="1" t="n">
        <v>0</v>
      </c>
      <c r="H55" s="1" t="n">
        <f aca="false">+G55-F55</f>
        <v>0</v>
      </c>
      <c r="J55" s="1" t="n">
        <v>18025</v>
      </c>
      <c r="K55" s="1" t="n">
        <f aca="false">+'Gl MO'!O124</f>
        <v>18025</v>
      </c>
      <c r="L55" s="1" t="n">
        <f aca="false">+K55-J55</f>
        <v>0</v>
      </c>
    </row>
    <row r="56" customFormat="false" ht="12.75" hidden="false" customHeight="false" outlineLevel="0" collapsed="false">
      <c r="A56" s="26" t="s">
        <v>65</v>
      </c>
      <c r="B56" s="1" t="n">
        <v>0</v>
      </c>
      <c r="C56" s="1" t="n">
        <v>0</v>
      </c>
      <c r="D56" s="1" t="n">
        <f aca="false">+C56-B56</f>
        <v>0</v>
      </c>
      <c r="F56" s="1" t="n">
        <v>0</v>
      </c>
      <c r="G56" s="1" t="n">
        <v>0</v>
      </c>
      <c r="H56" s="1" t="n">
        <f aca="false">+G56-F56</f>
        <v>0</v>
      </c>
      <c r="J56" s="1" t="n">
        <v>0</v>
      </c>
      <c r="K56" s="1" t="n">
        <f aca="false">+'Gl MO'!O125</f>
        <v>0</v>
      </c>
      <c r="L56" s="1" t="n">
        <f aca="false">+K56-J56</f>
        <v>0</v>
      </c>
    </row>
    <row r="57" customFormat="false" ht="12.75" hidden="false" customHeight="false" outlineLevel="0" collapsed="false">
      <c r="A57" s="26" t="s">
        <v>66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f aca="false">+'Gl MO'!O126</f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F58" s="1" t="n">
        <v>0</v>
      </c>
      <c r="G58" s="1" t="n">
        <v>0</v>
      </c>
      <c r="H58" s="1" t="n">
        <f aca="false">+G58-F58</f>
        <v>0</v>
      </c>
      <c r="J58" s="1" t="n">
        <v>0</v>
      </c>
      <c r="K58" s="1" t="n">
        <f aca="false">+'Gl MO'!O127</f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67</v>
      </c>
      <c r="B59" s="27" t="n">
        <f aca="false">SUM(B51:B58)</f>
        <v>0</v>
      </c>
      <c r="C59" s="27" t="n">
        <f aca="false">SUM(C51:C58)</f>
        <v>0</v>
      </c>
      <c r="D59" s="27" t="n">
        <f aca="false">+C59-B59</f>
        <v>0</v>
      </c>
      <c r="F59" s="27" t="n">
        <v>0</v>
      </c>
      <c r="G59" s="27" t="n">
        <v>0</v>
      </c>
      <c r="H59" s="27" t="n">
        <f aca="false">+G59-F59</f>
        <v>0</v>
      </c>
      <c r="J59" s="27" t="n">
        <v>280204.833333333</v>
      </c>
      <c r="K59" s="27" t="n">
        <f aca="false">+'Gl MO'!O128</f>
        <v>308759</v>
      </c>
      <c r="L59" s="27" t="n">
        <f aca="false">+K59-J59</f>
        <v>28554.1666666667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68</v>
      </c>
    </row>
    <row r="62" customFormat="false" ht="12.75" hidden="false" customHeight="false" outlineLevel="0" collapsed="false">
      <c r="A62" s="26" t="s">
        <v>69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f aca="false">+'Gl MO'!O131</f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70</v>
      </c>
      <c r="B63" s="1" t="n">
        <v>0</v>
      </c>
      <c r="C63" s="1" t="n">
        <v>0</v>
      </c>
      <c r="D63" s="1" t="n">
        <f aca="false">+C63-B63</f>
        <v>0</v>
      </c>
      <c r="F63" s="1" t="n">
        <v>0</v>
      </c>
      <c r="G63" s="1" t="n">
        <v>0</v>
      </c>
      <c r="H63" s="1" t="n">
        <f aca="false">+G63-F63</f>
        <v>0</v>
      </c>
      <c r="J63" s="1" t="n">
        <v>5491946</v>
      </c>
      <c r="K63" s="1" t="n">
        <f aca="false">+'Gl MO'!O132</f>
        <v>5991964</v>
      </c>
      <c r="L63" s="1" t="n">
        <f aca="false">+K63-J63</f>
        <v>500018</v>
      </c>
    </row>
    <row r="64" customFormat="false" ht="12.75" hidden="false" customHeight="false" outlineLevel="0" collapsed="false">
      <c r="A64" s="26" t="s">
        <v>72</v>
      </c>
      <c r="B64" s="1" t="n">
        <v>0</v>
      </c>
      <c r="C64" s="1" t="n">
        <v>0</v>
      </c>
      <c r="D64" s="1" t="n">
        <f aca="false">+C64-B64</f>
        <v>0</v>
      </c>
      <c r="F64" s="1" t="n">
        <v>0</v>
      </c>
      <c r="G64" s="1" t="n">
        <v>0</v>
      </c>
      <c r="H64" s="1" t="n">
        <f aca="false">+G64-F64</f>
        <v>0</v>
      </c>
      <c r="J64" s="1" t="n">
        <v>2448114</v>
      </c>
      <c r="K64" s="1" t="n">
        <f aca="false">+'Gl MO'!O133</f>
        <v>2585000</v>
      </c>
      <c r="L64" s="1" t="n">
        <f aca="false">+K64-J64</f>
        <v>136886</v>
      </c>
    </row>
    <row r="65" customFormat="false" ht="12.75" hidden="false" customHeight="false" outlineLevel="0" collapsed="false">
      <c r="A65" s="26"/>
      <c r="D65" s="1" t="n">
        <f aca="false">+C65-B65</f>
        <v>0</v>
      </c>
      <c r="F65" s="1" t="n">
        <v>0</v>
      </c>
      <c r="G65" s="1" t="n">
        <v>0</v>
      </c>
      <c r="H65" s="1" t="n">
        <f aca="false">+G65-F65</f>
        <v>0</v>
      </c>
      <c r="J65" s="1" t="n">
        <v>0</v>
      </c>
      <c r="K65" s="1" t="n">
        <f aca="false">+'Gl MO'!O134</f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73</v>
      </c>
      <c r="B66" s="27" t="n">
        <f aca="false">SUM(B61:B65)</f>
        <v>0</v>
      </c>
      <c r="C66" s="27" t="n">
        <f aca="false">SUM(C61:C65)</f>
        <v>0</v>
      </c>
      <c r="D66" s="27" t="n">
        <f aca="false">+C66-B66</f>
        <v>0</v>
      </c>
      <c r="F66" s="27" t="n">
        <v>0</v>
      </c>
      <c r="G66" s="27" t="n">
        <v>0</v>
      </c>
      <c r="H66" s="27" t="n">
        <f aca="false">+G66-F66</f>
        <v>0</v>
      </c>
      <c r="J66" s="27" t="n">
        <v>7940060</v>
      </c>
      <c r="K66" s="27" t="n">
        <f aca="false">+'Gl MO'!O135</f>
        <v>8576964</v>
      </c>
      <c r="L66" s="27" t="n">
        <f aca="false">+K66-J66</f>
        <v>636904</v>
      </c>
    </row>
    <row r="68" customFormat="false" ht="13.5" hidden="false" customHeight="false" outlineLevel="0" collapsed="false">
      <c r="A68" s="10" t="s">
        <v>74</v>
      </c>
      <c r="B68" s="28" t="n">
        <f aca="false">+B11+B49+B59+B66</f>
        <v>92613</v>
      </c>
      <c r="C68" s="28" t="n">
        <f aca="false">+C11+C49+C59+C66</f>
        <v>199357</v>
      </c>
      <c r="D68" s="28" t="n">
        <f aca="false">+C68-B68</f>
        <v>106744</v>
      </c>
      <c r="F68" s="28" t="n">
        <v>185481.55</v>
      </c>
      <c r="G68" s="28" t="n">
        <v>545606</v>
      </c>
      <c r="H68" s="28" t="n">
        <f aca="false">+G68-F68</f>
        <v>360124.45</v>
      </c>
      <c r="J68" s="28" t="n">
        <v>10808906.8333333</v>
      </c>
      <c r="K68" s="28" t="n">
        <f aca="false">+'Gl MO'!O137</f>
        <v>11391031.6666667</v>
      </c>
      <c r="L68" s="28" t="n">
        <f aca="false">+K68-J68</f>
        <v>582124.833333334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clau</cp:lastModifiedBy>
  <cp:lastPrinted>2000-04-25T12:56:39Z</cp:lastPrinted>
  <cp:revision>0</cp:revision>
  <dc:subject/>
  <dc:title/>
</cp:coreProperties>
</file>