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<sst xmlns="http://schemas.openxmlformats.org/spreadsheetml/2006/main" count="27" uniqueCount="27">
  <si>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Depreciation Estimate</t>
  </si>
  <si>
    <t xml:space="preserve">00 Peakers</t>
  </si>
  <si>
    <t xml:space="preserve">Commercial Ops Assumption:</t>
  </si>
  <si>
    <t xml:space="preserve">Wilton</t>
  </si>
  <si>
    <t xml:space="preserve">Gleason</t>
  </si>
  <si>
    <t xml:space="preserve">Wheatland</t>
  </si>
  <si>
    <t xml:space="preserve">Total</t>
  </si>
  <si>
    <t xml:space="preserve">Depreciation Estimate:</t>
  </si>
  <si>
    <t xml:space="preserve">Estimated Project Cost (11/20 Wkly Summary)</t>
  </si>
  <si>
    <t xml:space="preserve">Less: </t>
  </si>
  <si>
    <t xml:space="preserve">   Land</t>
  </si>
  <si>
    <t xml:space="preserve">   Pre-Mobilization Exps</t>
  </si>
  <si>
    <t xml:space="preserve">   Spare Parts</t>
  </si>
  <si>
    <t xml:space="preserve">Project Cost</t>
  </si>
  <si>
    <t xml:space="preserve">Salvage Value - 10%</t>
  </si>
  <si>
    <t xml:space="preserve">Estimated Useful Life - Years</t>
  </si>
  <si>
    <t xml:space="preserve">Estimated Annual Depreciation</t>
  </si>
  <si>
    <t xml:space="preserve">Estimated Monthly Depreciation</t>
  </si>
  <si>
    <t xml:space="preserve">June Depreciation (booked in 7/00)</t>
  </si>
  <si>
    <t xml:space="preserve">July Depreciation </t>
  </si>
  <si>
    <t xml:space="preserve">August Depreciation </t>
  </si>
  <si>
    <t xml:space="preserve">September Depreciation </t>
  </si>
  <si>
    <t xml:space="preserve">October Depreciation </t>
  </si>
  <si>
    <t xml:space="preserve">November Depreciation</t>
  </si>
  <si>
    <t xml:space="preserve">Total LTD Depreciation Booked</t>
  </si>
  <si>
    <t xml:space="preserve">Total per Calculation</t>
  </si>
  <si>
    <t xml:space="preserve">Depreciation - 11/00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</si>
</sst>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[$-409]mmm\-yy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7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1120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0%20Peakers_deprec_cap%20charg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</sheetNames>
    <sheetDataSet>
      <sheetData sheetId="0"/>
      <sheetData sheetId="1"/>
      <sheetData sheetId="2"/>
      <sheetData sheetId="3"/>
      <sheetData sheetId="4"/>
      <sheetData sheetId="5">
        <row r="117">
          <cell r="BQ117">
            <v>912028.62</v>
          </cell>
        </row>
        <row r="125">
          <cell r="BQ125">
            <v>505702.69</v>
          </cell>
        </row>
        <row r="132">
          <cell r="BQ132">
            <v>2504943.28</v>
          </cell>
        </row>
      </sheetData>
      <sheetData sheetId="6"/>
      <sheetData sheetId="7">
        <row r="134">
          <cell r="BQ134">
            <v>1084341.16</v>
          </cell>
        </row>
        <row r="142">
          <cell r="BQ142">
            <v>33710</v>
          </cell>
        </row>
        <row r="149">
          <cell r="BQ149">
            <v>482866</v>
          </cell>
        </row>
      </sheetData>
      <sheetData sheetId="8">
        <row r="115">
          <cell r="BP115">
            <v>1120159.13</v>
          </cell>
        </row>
        <row r="123">
          <cell r="BP123">
            <v>42514.88</v>
          </cell>
        </row>
        <row r="130">
          <cell r="BP130">
            <v>2166015.57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p charge"/>
      <sheetName val="Deprec"/>
      <sheetName val="Genco 2000 budget"/>
    </sheetNames>
    <sheetDataSet>
      <sheetData sheetId="0">
        <row r="18">
          <cell r="I18">
            <v>-652899.4175</v>
          </cell>
          <cell r="J18">
            <v>-422616.46</v>
          </cell>
          <cell r="K18">
            <v>-380736.7425</v>
          </cell>
        </row>
        <row r="18">
          <cell r="N18">
            <v>-652355.8987</v>
          </cell>
          <cell r="O18">
            <v>-421284.7596</v>
          </cell>
          <cell r="P18">
            <v>-380250.0175</v>
          </cell>
        </row>
        <row r="18">
          <cell r="S18">
            <v>-662514.156025</v>
          </cell>
          <cell r="T18">
            <v>-436081.2696</v>
          </cell>
          <cell r="U18">
            <v>-386630.18355</v>
          </cell>
        </row>
        <row r="18">
          <cell r="X18">
            <v>-663778.41275</v>
          </cell>
          <cell r="Y18">
            <v>-436165.5446</v>
          </cell>
          <cell r="Z18">
            <v>-386736.47075</v>
          </cell>
        </row>
        <row r="18">
          <cell r="AC18">
            <v>-663778.41275</v>
          </cell>
          <cell r="AD18">
            <v>-436165.5446</v>
          </cell>
          <cell r="AE18">
            <v>-386736.47075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2" min="2" style="0" width="0.85"/>
    <col collapsed="false" customWidth="true" hidden="false" outlineLevel="0" max="3" min="3" style="0" width="4.7"/>
    <col collapsed="false" customWidth="true" hidden="false" outlineLevel="0" max="4" min="4" style="0" width="13.7"/>
    <col collapsed="false" customWidth="true" hidden="false" outlineLevel="0" max="5" min="5" style="0" width="0.85"/>
    <col collapsed="false" customWidth="true" hidden="false" outlineLevel="0" max="6" min="6" style="0" width="12.28"/>
    <col collapsed="false" customWidth="true" hidden="false" outlineLevel="0" max="7" min="7" style="0" width="0.85"/>
    <col collapsed="false" customWidth="true" hidden="false" outlineLevel="0" max="8" min="8" style="0" width="12.28"/>
    <col collapsed="false" customWidth="true" hidden="false" outlineLevel="0" max="9" min="9" style="0" width="0.85"/>
    <col collapsed="false" customWidth="true" hidden="false" outlineLevel="0" max="10" min="10" style="0" width="13.7"/>
    <col collapsed="false" customWidth="true" hidden="false" outlineLevel="0" max="12" min="12" style="0" width="12.85"/>
  </cols>
  <sheetData>
    <row r="1" customFormat="false" ht="22.5" hidden="false" customHeight="false" outlineLevel="0" collapsed="false">
      <c r="A1" s="1" t="s">
        <v>0</v>
      </c>
      <c r="J1" s="2" t="n">
        <f aca="true">NOW()</f>
        <v>45926.93183543</v>
      </c>
    </row>
    <row r="2" customFormat="false" ht="12.75" hidden="false" customHeight="false" outlineLevel="0" collapsed="false">
      <c r="J2" s="3" t="str">
        <f aca="true">CELL("filename")</f>
        <v>'file:///mnt/12tb/@roms/datasets/enron/EDRM Enron Email Data Set v2 XML/filtered-attachments/xls/00_Depreciation___11_00.xls'#$Sheet1</v>
      </c>
    </row>
    <row r="3" customFormat="false" ht="22.5" hidden="false" customHeight="false" outlineLevel="0" collapsed="false">
      <c r="A3" s="1" t="s">
        <v>1</v>
      </c>
    </row>
    <row r="4" customFormat="false" ht="12.75" hidden="false" customHeight="false" outlineLevel="0" collapsed="false">
      <c r="A4" s="4" t="s">
        <v>2</v>
      </c>
      <c r="B4" s="4"/>
      <c r="C4" s="4"/>
      <c r="D4" s="5" t="n">
        <v>36678</v>
      </c>
      <c r="E4" s="6"/>
      <c r="F4" s="5" t="n">
        <v>36678</v>
      </c>
      <c r="G4" s="6"/>
      <c r="H4" s="5" t="n">
        <v>36678</v>
      </c>
      <c r="I4" s="7"/>
      <c r="J4" s="7"/>
    </row>
    <row r="5" customFormat="false" ht="12.75" hidden="false" customHeight="false" outlineLevel="0" collapsed="false">
      <c r="D5" s="8"/>
      <c r="E5" s="8"/>
      <c r="F5" s="8"/>
      <c r="G5" s="8"/>
      <c r="H5" s="8"/>
      <c r="I5" s="8"/>
      <c r="J5" s="8"/>
    </row>
    <row r="6" customFormat="false" ht="12.75" hidden="false" customHeight="false" outlineLevel="0" collapsed="false">
      <c r="A6" s="9"/>
      <c r="B6" s="9"/>
      <c r="C6" s="9"/>
      <c r="D6" s="10" t="s">
        <v>3</v>
      </c>
      <c r="E6" s="10"/>
      <c r="F6" s="10" t="s">
        <v>4</v>
      </c>
      <c r="G6" s="10"/>
      <c r="H6" s="10" t="s">
        <v>5</v>
      </c>
      <c r="I6" s="10"/>
      <c r="J6" s="10" t="s">
        <v>6</v>
      </c>
      <c r="K6" s="9"/>
      <c r="L6" s="9"/>
    </row>
    <row r="7" customFormat="false" ht="12.75" hidden="false" customHeight="false" outlineLevel="0" collapsed="false">
      <c r="A7" s="11" t="s">
        <v>7</v>
      </c>
      <c r="B7" s="12"/>
      <c r="D7" s="12"/>
      <c r="E7" s="13"/>
      <c r="F7" s="12"/>
      <c r="G7" s="13"/>
      <c r="H7" s="13"/>
      <c r="I7" s="13"/>
      <c r="J7" s="13"/>
    </row>
    <row r="8" customFormat="false" ht="12.75" hidden="false" customHeight="false" outlineLevel="0" collapsed="false">
      <c r="A8" s="0" t="s">
        <v>8</v>
      </c>
      <c r="B8" s="12"/>
      <c r="D8" s="12" t="n">
        <v>268928337</v>
      </c>
      <c r="E8" s="13"/>
      <c r="F8" s="12" t="n">
        <v>176033425</v>
      </c>
      <c r="G8" s="13"/>
      <c r="H8" s="12" t="n">
        <v>157980763</v>
      </c>
      <c r="I8" s="13"/>
      <c r="J8" s="14" t="n">
        <f aca="false">SUM(D8:H8)</f>
        <v>602942525</v>
      </c>
    </row>
    <row r="9" customFormat="false" ht="12.75" hidden="false" customHeight="false" outlineLevel="0" collapsed="false">
      <c r="A9" s="15" t="s">
        <v>9</v>
      </c>
      <c r="B9" s="12"/>
      <c r="D9" s="12"/>
      <c r="E9" s="13"/>
      <c r="F9" s="12"/>
      <c r="G9" s="13"/>
      <c r="H9" s="12"/>
      <c r="I9" s="13"/>
      <c r="J9" s="14"/>
    </row>
    <row r="10" customFormat="false" ht="12.75" hidden="false" customHeight="false" outlineLevel="0" collapsed="false">
      <c r="A10" s="16" t="s">
        <v>10</v>
      </c>
      <c r="B10" s="12"/>
      <c r="D10" s="12" t="n">
        <f aca="false">-[1]Wilton!$BQ$132</f>
        <v>-2504943.28</v>
      </c>
      <c r="E10" s="13"/>
      <c r="F10" s="12" t="n">
        <f aca="false">-[1]Gleason!$BQ$149</f>
        <v>-482866</v>
      </c>
      <c r="G10" s="13"/>
      <c r="H10" s="12" t="n">
        <f aca="false">-[1]Wheatland!$BP$130</f>
        <v>-2166015.57</v>
      </c>
      <c r="I10" s="13"/>
      <c r="J10" s="17" t="n">
        <f aca="false">SUM(D10:H10)</f>
        <v>-5153824.85</v>
      </c>
    </row>
    <row r="11" customFormat="false" ht="12.75" hidden="false" customHeight="false" outlineLevel="0" collapsed="false">
      <c r="A11" s="16" t="s">
        <v>11</v>
      </c>
      <c r="B11" s="12"/>
      <c r="D11" s="12" t="n">
        <f aca="false">-[1]Wilton!$BQ$117</f>
        <v>-912028.62</v>
      </c>
      <c r="E11" s="13" t="n">
        <v>0</v>
      </c>
      <c r="F11" s="12" t="n">
        <f aca="false">-[1]Gleason!$BQ$134</f>
        <v>-1084341.16</v>
      </c>
      <c r="G11" s="13"/>
      <c r="H11" s="12" t="n">
        <f aca="false">-[1]Wheatland!$BP$115</f>
        <v>-1120159.13</v>
      </c>
      <c r="I11" s="13"/>
      <c r="J11" s="17" t="n">
        <f aca="false">SUM(D11:H11)</f>
        <v>-3116528.91</v>
      </c>
    </row>
    <row r="12" customFormat="false" ht="12.75" hidden="false" customHeight="false" outlineLevel="0" collapsed="false">
      <c r="A12" s="16" t="s">
        <v>12</v>
      </c>
      <c r="B12" s="12"/>
      <c r="D12" s="12" t="n">
        <f aca="false">-[1]Wilton!$BQ$125</f>
        <v>-505702.69</v>
      </c>
      <c r="E12" s="13"/>
      <c r="F12" s="12" t="n">
        <f aca="false">-[1]Gleason!$BQ$142</f>
        <v>-33710</v>
      </c>
      <c r="G12" s="13"/>
      <c r="H12" s="12" t="n">
        <f aca="false">-[1]Wheatland!$BP$123</f>
        <v>-42514.88</v>
      </c>
      <c r="I12" s="13"/>
      <c r="J12" s="17" t="n">
        <f aca="false">SUM(D12:H12)</f>
        <v>-581927.57</v>
      </c>
    </row>
    <row r="13" customFormat="false" ht="12.75" hidden="false" customHeight="false" outlineLevel="0" collapsed="false">
      <c r="A13" s="0" t="s">
        <v>13</v>
      </c>
      <c r="B13" s="12"/>
      <c r="D13" s="18" t="n">
        <f aca="false">+D8+D10+D11+D12</f>
        <v>265005662.41</v>
      </c>
      <c r="E13" s="18"/>
      <c r="F13" s="18" t="n">
        <f aca="false">+F8+F10+F11+F12</f>
        <v>174432507.84</v>
      </c>
      <c r="G13" s="18"/>
      <c r="H13" s="18" t="n">
        <f aca="false">+H8+H10+H11+H12</f>
        <v>154652073.42</v>
      </c>
      <c r="I13" s="18"/>
      <c r="J13" s="18" t="n">
        <f aca="false">+J8+J10+J11+J12</f>
        <v>594090243.67</v>
      </c>
    </row>
    <row r="14" customFormat="false" ht="12.75" hidden="false" customHeight="false" outlineLevel="0" collapsed="false">
      <c r="B14" s="12"/>
      <c r="D14" s="12"/>
      <c r="E14" s="13"/>
      <c r="F14" s="12"/>
      <c r="G14" s="13"/>
      <c r="H14" s="12"/>
      <c r="I14" s="13"/>
      <c r="J14" s="14"/>
    </row>
    <row r="15" customFormat="false" ht="12.75" hidden="false" customHeight="false" outlineLevel="0" collapsed="false">
      <c r="A15" s="0" t="s">
        <v>14</v>
      </c>
      <c r="B15" s="12"/>
      <c r="D15" s="12" t="n">
        <f aca="false">+D13*0.1</f>
        <v>26500566.241</v>
      </c>
      <c r="E15" s="13"/>
      <c r="F15" s="12" t="n">
        <f aca="false">+F13*0.1</f>
        <v>17443250.784</v>
      </c>
      <c r="G15" s="13"/>
      <c r="H15" s="12" t="n">
        <f aca="false">+H13*0.1</f>
        <v>15465207.342</v>
      </c>
      <c r="I15" s="13"/>
      <c r="J15" s="19" t="n">
        <f aca="false">SUM(D15:H15)</f>
        <v>59409024.367</v>
      </c>
    </row>
    <row r="16" customFormat="false" ht="12.75" hidden="false" customHeight="false" outlineLevel="0" collapsed="false">
      <c r="B16" s="12"/>
      <c r="D16" s="18" t="n">
        <f aca="false">+D13-D15</f>
        <v>238505096.169</v>
      </c>
      <c r="E16" s="13"/>
      <c r="F16" s="18" t="n">
        <f aca="false">+F13-F15</f>
        <v>156989257.056</v>
      </c>
      <c r="G16" s="13"/>
      <c r="H16" s="18" t="n">
        <f aca="false">+H13-H15</f>
        <v>139186866.078</v>
      </c>
      <c r="I16" s="13"/>
      <c r="J16" s="14" t="n">
        <f aca="false">SUM(D16:H16)</f>
        <v>534681219.303</v>
      </c>
    </row>
    <row r="17" customFormat="false" ht="12.75" hidden="false" customHeight="false" outlineLevel="0" collapsed="false">
      <c r="A17" s="0" t="s">
        <v>15</v>
      </c>
      <c r="B17" s="12"/>
      <c r="D17" s="12" t="n">
        <v>30</v>
      </c>
      <c r="E17" s="13"/>
      <c r="F17" s="12" t="n">
        <v>30</v>
      </c>
      <c r="G17" s="13"/>
      <c r="H17" s="12" t="n">
        <v>30</v>
      </c>
      <c r="I17" s="13"/>
      <c r="J17" s="19" t="n">
        <f aca="false">SUM(D17:H17)</f>
        <v>90</v>
      </c>
    </row>
    <row r="18" customFormat="false" ht="12.75" hidden="false" customHeight="false" outlineLevel="0" collapsed="false">
      <c r="A18" s="0" t="s">
        <v>16</v>
      </c>
      <c r="B18" s="12"/>
      <c r="D18" s="18" t="n">
        <f aca="false">+D16/D17</f>
        <v>7950169.8723</v>
      </c>
      <c r="E18" s="13"/>
      <c r="F18" s="18" t="n">
        <f aca="false">+F16/F17</f>
        <v>5232975.2352</v>
      </c>
      <c r="G18" s="13"/>
      <c r="H18" s="18" t="n">
        <f aca="false">+H16/H17</f>
        <v>4639562.2026</v>
      </c>
      <c r="I18" s="13"/>
      <c r="J18" s="14" t="n">
        <f aca="false">SUM(D18:H18)</f>
        <v>17822707.3101</v>
      </c>
    </row>
    <row r="19" customFormat="false" ht="12.75" hidden="false" customHeight="false" outlineLevel="0" collapsed="false">
      <c r="B19" s="12"/>
      <c r="D19" s="12"/>
      <c r="E19" s="13"/>
      <c r="F19" s="12"/>
      <c r="G19" s="13"/>
      <c r="H19" s="12"/>
      <c r="I19" s="13"/>
      <c r="J19" s="14"/>
      <c r="L19" s="20"/>
      <c r="M19" s="12"/>
    </row>
    <row r="20" customFormat="false" ht="12.75" hidden="false" customHeight="false" outlineLevel="0" collapsed="false">
      <c r="A20" s="0" t="s">
        <v>17</v>
      </c>
      <c r="B20" s="12"/>
      <c r="D20" s="21" t="n">
        <f aca="false">-+D18/12</f>
        <v>-662514.156025</v>
      </c>
      <c r="E20" s="13"/>
      <c r="F20" s="21" t="n">
        <f aca="false">-+F18/12</f>
        <v>-436081.2696</v>
      </c>
      <c r="G20" s="13"/>
      <c r="H20" s="21" t="n">
        <f aca="false">-+H18/12</f>
        <v>-386630.18355</v>
      </c>
      <c r="I20" s="13"/>
      <c r="J20" s="22" t="n">
        <f aca="false">SUM(D20:H20)</f>
        <v>-1485225.609175</v>
      </c>
      <c r="L20" s="12"/>
      <c r="M20" s="12"/>
    </row>
    <row r="21" customFormat="false" ht="12.75" hidden="false" customHeight="false" outlineLevel="0" collapsed="false">
      <c r="D21" s="13"/>
      <c r="E21" s="13"/>
      <c r="F21" s="13"/>
      <c r="G21" s="13"/>
      <c r="H21" s="13"/>
      <c r="I21" s="13"/>
      <c r="J21" s="14"/>
    </row>
    <row r="22" customFormat="false" ht="12.75" hidden="true" customHeight="false" outlineLevel="0" collapsed="false">
      <c r="A22" s="23" t="s">
        <v>18</v>
      </c>
      <c r="B22" s="23"/>
      <c r="C22" s="23"/>
      <c r="D22" s="24"/>
      <c r="E22" s="25"/>
      <c r="F22" s="12"/>
      <c r="G22" s="25"/>
      <c r="H22" s="26"/>
      <c r="I22" s="25"/>
      <c r="J22" s="24" t="n">
        <f aca="false">SUM(D22:H22)</f>
        <v>0</v>
      </c>
      <c r="K22" s="23"/>
      <c r="L22" s="23"/>
    </row>
    <row r="23" customFormat="false" ht="12.75" hidden="false" customHeight="false" outlineLevel="0" collapsed="false">
      <c r="A23" s="0" t="s">
        <v>19</v>
      </c>
      <c r="D23" s="24" t="n">
        <v>646714</v>
      </c>
      <c r="E23" s="25"/>
      <c r="F23" s="12" t="n">
        <v>422616</v>
      </c>
      <c r="G23" s="25"/>
      <c r="H23" s="26" t="n">
        <v>376529.736075</v>
      </c>
      <c r="I23" s="13"/>
      <c r="J23" s="14" t="n">
        <f aca="false">SUM(D23:H23)</f>
        <v>1445859.736075</v>
      </c>
    </row>
    <row r="24" customFormat="false" ht="12.75" hidden="false" customHeight="false" outlineLevel="0" collapsed="false">
      <c r="A24" s="0" t="s">
        <v>20</v>
      </c>
      <c r="D24" s="12" t="n">
        <v>645627</v>
      </c>
      <c r="E24" s="13"/>
      <c r="F24" s="12" t="n">
        <v>419953.0592</v>
      </c>
      <c r="G24" s="13"/>
      <c r="H24" s="26" t="n">
        <v>375556</v>
      </c>
      <c r="I24" s="13"/>
      <c r="J24" s="14" t="n">
        <f aca="false">SUM(D24:H24)</f>
        <v>1441136.0592</v>
      </c>
    </row>
    <row r="25" customFormat="false" ht="12.75" hidden="false" customHeight="false" outlineLevel="0" collapsed="false">
      <c r="A25" s="23" t="s">
        <v>21</v>
      </c>
      <c r="D25" s="12" t="n">
        <v>666032</v>
      </c>
      <c r="E25" s="13"/>
      <c r="F25" s="12" t="n">
        <v>437150</v>
      </c>
      <c r="G25" s="13"/>
      <c r="H25" s="12" t="n">
        <v>387278</v>
      </c>
      <c r="I25" s="13"/>
      <c r="J25" s="14" t="n">
        <f aca="false">SUM(D25:H25)</f>
        <v>1490460</v>
      </c>
    </row>
    <row r="26" customFormat="false" ht="12.75" hidden="false" customHeight="false" outlineLevel="0" collapsed="false">
      <c r="A26" s="23" t="s">
        <v>22</v>
      </c>
      <c r="D26" s="12" t="n">
        <v>666812</v>
      </c>
      <c r="E26" s="27"/>
      <c r="F26" s="12" t="n">
        <v>436504</v>
      </c>
      <c r="G26" s="13"/>
      <c r="H26" s="12" t="n">
        <v>387515</v>
      </c>
      <c r="I26" s="13"/>
      <c r="J26" s="14" t="n">
        <f aca="false">SUM(D26:H26)</f>
        <v>1490831</v>
      </c>
    </row>
    <row r="27" customFormat="false" ht="12.75" hidden="false" customHeight="false" outlineLevel="0" collapsed="false">
      <c r="A27" s="16" t="s">
        <v>23</v>
      </c>
      <c r="D27" s="27"/>
      <c r="E27" s="27"/>
      <c r="F27" s="12"/>
      <c r="G27" s="13"/>
      <c r="H27" s="27"/>
      <c r="I27" s="13"/>
      <c r="J27" s="14" t="n">
        <f aca="false">SUM(D27:H27)</f>
        <v>0</v>
      </c>
    </row>
    <row r="28" customFormat="false" ht="12.75" hidden="false" customHeight="false" outlineLevel="0" collapsed="false">
      <c r="D28" s="13"/>
      <c r="E28" s="13"/>
      <c r="F28" s="13"/>
      <c r="G28" s="13"/>
      <c r="H28" s="13"/>
      <c r="I28" s="13"/>
      <c r="J28" s="13"/>
    </row>
    <row r="29" customFormat="false" ht="13.5" hidden="false" customHeight="false" outlineLevel="0" collapsed="false">
      <c r="A29" s="11" t="s">
        <v>24</v>
      </c>
      <c r="B29" s="11"/>
      <c r="C29" s="11"/>
      <c r="D29" s="28" t="n">
        <f aca="false">SUM(D22:D28)</f>
        <v>2625185</v>
      </c>
      <c r="E29" s="11"/>
      <c r="F29" s="28" t="n">
        <f aca="false">SUM(F22:F28)</f>
        <v>1716223.0592</v>
      </c>
      <c r="G29" s="11"/>
      <c r="H29" s="28" t="n">
        <f aca="false">SUM(H22:H28)</f>
        <v>1526878.736075</v>
      </c>
      <c r="I29" s="11"/>
      <c r="J29" s="28" t="n">
        <f aca="false">SUM(J22:J28)</f>
        <v>5868286.795275</v>
      </c>
      <c r="K29" s="11"/>
      <c r="L29" s="11"/>
    </row>
    <row r="30" customFormat="false" ht="13.5" hidden="false" customHeight="false" outlineLevel="0" collapsed="false">
      <c r="D30" s="13"/>
      <c r="E30" s="13"/>
      <c r="F30" s="13"/>
      <c r="G30" s="13"/>
      <c r="H30" s="13"/>
      <c r="I30" s="13"/>
      <c r="J30" s="13"/>
    </row>
    <row r="31" customFormat="false" ht="12.75" hidden="false" customHeight="false" outlineLevel="0" collapsed="false">
      <c r="A31" s="11" t="s">
        <v>25</v>
      </c>
      <c r="B31" s="11"/>
      <c r="C31" s="11"/>
      <c r="D31" s="21" t="n">
        <f aca="false">[2]Summary!I18+[2]Summary!N18+[2]Summary!S18+[2]Summary!X18+[2]Summary!AC18</f>
        <v>-3295326.297725</v>
      </c>
      <c r="E31" s="21"/>
      <c r="F31" s="21" t="n">
        <f aca="false">[2]Summary!J18+[2]Summary!O18+[2]Summary!T18+[2]Summary!Y18+[2]Summary!AD18</f>
        <v>-2152313.5784</v>
      </c>
      <c r="G31" s="21"/>
      <c r="H31" s="21" t="n">
        <f aca="false">[2]Summary!K18+[2]Summary!P18+[2]Summary!U18+[2]Summary!Z18+[2]Summary!AE18</f>
        <v>-1921089.88505</v>
      </c>
      <c r="I31" s="11"/>
      <c r="J31" s="22" t="n">
        <f aca="false">SUM(D31:H31)</f>
        <v>-7368729.761175</v>
      </c>
    </row>
    <row r="33" customFormat="false" ht="12.75" hidden="false" customHeight="false" outlineLevel="0" collapsed="false">
      <c r="A33" s="29" t="s">
        <v>26</v>
      </c>
      <c r="B33" s="30"/>
      <c r="C33" s="30"/>
      <c r="D33" s="31" t="n">
        <f aca="false">SUM(D28:D32)</f>
        <v>-670141.297725</v>
      </c>
      <c r="E33" s="29"/>
      <c r="F33" s="31" t="n">
        <f aca="false">SUM(F28:F32)</f>
        <v>-436090.5192</v>
      </c>
      <c r="G33" s="29"/>
      <c r="H33" s="31" t="n">
        <f aca="false">SUM(H28:H32)</f>
        <v>-394211.148975</v>
      </c>
      <c r="I33" s="29"/>
      <c r="J33" s="31" t="n">
        <f aca="false">SUM(D33:I33)</f>
        <v>-1500442.9659</v>
      </c>
    </row>
  </sheetData>
  <mergeCells count="1">
    <mergeCell ref="D5:J5"/>
  </mergeCells>
  <printOptions headings="false" gridLines="false" gridLinesSet="true" horizontalCentered="false" verticalCentered="false"/>
  <pageMargins left="0.4" right="0.3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2000-11-30T19:59:47Z</dcterms:created>
  <dc:creator>tvos</dc:creator>
  <dc:description/>
  <dc:language>en-US</dc:language>
  <cp:lastModifiedBy>tvos</cp:lastModifiedBy>
  <cp:lastPrinted>2000-11-30T20:00:06Z</cp:lastPrinted>
  <cp:revision>0</cp:revision>
  <dc:subject/>
  <dc:title/>
</cp:coreProperties>
</file>